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66" windowWidth="15480" windowHeight="11640" activeTab="0"/>
  </bookViews>
  <sheets>
    <sheet name="PK-2020" sheetId="1" r:id="rId1"/>
    <sheet name="NRV-2020" sheetId="2" r:id="rId2"/>
  </sheets>
  <definedNames>
    <definedName name="_xlnm.Print_Area" localSheetId="1">'NRV-2020'!$A$1:$H$14</definedName>
    <definedName name="_xlnm.Print_Area" localSheetId="0">'PK-2020'!$A$1:$Y$56</definedName>
  </definedNames>
  <calcPr fullCalcOnLoad="1"/>
</workbook>
</file>

<file path=xl/sharedStrings.xml><?xml version="1.0" encoding="utf-8"?>
<sst xmlns="http://schemas.openxmlformats.org/spreadsheetml/2006/main" count="135" uniqueCount="72">
  <si>
    <t>ПРОИЗВОДСТВЕННЫЙ КАЛЕНДАРЬ</t>
  </si>
  <si>
    <t>I квартал</t>
  </si>
  <si>
    <t>Дни недели</t>
  </si>
  <si>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</si>
  <si>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</si>
  <si>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</si>
  <si>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</si>
  <si>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</si>
  <si>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</si>
  <si>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</si>
  <si>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</si>
  <si>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</si>
  <si>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</si>
  <si>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II квартал</t>
  </si>
  <si>
    <t>апрель</t>
  </si>
  <si>
    <t>май</t>
  </si>
  <si>
    <t>июнь</t>
  </si>
  <si>
    <t>Периоды</t>
  </si>
  <si>
    <t>Количество дней</t>
  </si>
  <si>
    <t>Рабо-чее время</t>
  </si>
  <si>
    <t>кален-дарные</t>
  </si>
  <si>
    <t>рабо-чие</t>
  </si>
  <si>
    <t>Выход-ные</t>
  </si>
  <si>
    <t>III квартал</t>
  </si>
  <si>
    <t>июль</t>
  </si>
  <si>
    <t>август</t>
  </si>
  <si>
    <t>сентябрь</t>
  </si>
  <si>
    <t>1 полугодие</t>
  </si>
  <si>
    <t>IV квартал</t>
  </si>
  <si>
    <t>октябрь</t>
  </si>
  <si>
    <t>ноябрь</t>
  </si>
  <si>
    <t>декабрь</t>
  </si>
  <si>
    <t>2 полугодие</t>
  </si>
  <si>
    <t>Год</t>
  </si>
  <si>
    <t>Среднемесячное количество рабочих часов</t>
  </si>
  <si>
    <t>-</t>
  </si>
  <si>
    <t>7 января</t>
  </si>
  <si>
    <t>Рождество Христово;</t>
  </si>
  <si>
    <t>23 февраля</t>
  </si>
  <si>
    <t>День защитника Отечества;</t>
  </si>
  <si>
    <t>8 марта</t>
  </si>
  <si>
    <t>Международный женский день;</t>
  </si>
  <si>
    <t>1 мая</t>
  </si>
  <si>
    <t>Праздник Весны и Труда;</t>
  </si>
  <si>
    <t>9 мая</t>
  </si>
  <si>
    <t>День Победы;</t>
  </si>
  <si>
    <t>12 июня</t>
  </si>
  <si>
    <t>День России;</t>
  </si>
  <si>
    <t>4 ноября</t>
  </si>
  <si>
    <t>День народного единства</t>
  </si>
  <si>
    <t>* - Укороченные  предпраздничные рабочие дни при 40-часовой рабочей неделе (сокращение на 1 час).</t>
  </si>
  <si>
    <t>1 квартал</t>
  </si>
  <si>
    <t>2 квартал</t>
  </si>
  <si>
    <t>3 квартал</t>
  </si>
  <si>
    <t>4 квартал</t>
  </si>
  <si>
    <t>год</t>
  </si>
  <si>
    <t>Количество дней:</t>
  </si>
  <si>
    <t>Календарные</t>
  </si>
  <si>
    <t>рабочие</t>
  </si>
  <si>
    <t>Выходные</t>
  </si>
  <si>
    <t>Рабочее время</t>
  </si>
  <si>
    <t>Новогодние каникулы (в ред. Федерального закона от 23.04.2012 № 35-ФЗ);</t>
  </si>
  <si>
    <t>1-6, 8 января</t>
  </si>
  <si>
    <t>9 месяцев</t>
  </si>
  <si>
    <t>8*</t>
  </si>
  <si>
    <r>
      <t>Производственный календарь подготовлен ИД "Вариант-52", веб-сайт:</t>
    </r>
    <r>
      <rPr>
        <i/>
        <u val="single"/>
        <sz val="8"/>
        <color indexed="12"/>
        <rFont val="Arial Cyr"/>
        <family val="0"/>
      </rPr>
      <t xml:space="preserve"> variant52.ru</t>
    </r>
  </si>
  <si>
    <t>30*</t>
  </si>
  <si>
    <t>11*</t>
  </si>
  <si>
    <t>НА 2020 ГОД</t>
  </si>
  <si>
    <t>31*</t>
  </si>
  <si>
    <t>3*</t>
  </si>
  <si>
    <t>Нормы рабочего времени на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</si>
</sst>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3"/>
      <color indexed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b/>
      <sz val="8"/>
      <name val="Arial Cyr"/>
      <family val="0"/>
    </font>
    <font>
      <b/>
      <sz val="6"/>
      <name val="Arial Cyr"/>
      <family val="0"/>
    </font>
    <font>
      <b/>
      <sz val="8"/>
      <color indexed="10"/>
      <name val="Arial Cyr"/>
      <family val="0"/>
    </font>
    <font>
      <b/>
      <sz val="10"/>
      <name val="Arial Cyr"/>
      <family val="0"/>
    </font>
    <font>
      <i/>
      <u val="single"/>
      <sz val="8"/>
      <color indexed="12"/>
      <name val="Arial Cyr"/>
      <family val="0"/>
    </font>
    <font>
      <i/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0" fontId="7" fillId="34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42" applyFont="1" applyAlignment="1" applyProtection="1">
      <alignment/>
      <protection/>
    </xf>
    <xf numFmtId="0" fontId="11" fillId="0" borderId="0" xfId="0" applyFont="1" applyFill="1" applyBorder="1" applyAlignment="1">
      <alignment vertical="center"/>
    </xf>
    <xf numFmtId="0" fontId="3" fillId="0" borderId="0" xfId="0" applyFont="1" applyAlignment="1">
      <alignment textRotation="90"/>
    </xf>
    <xf numFmtId="0" fontId="6" fillId="0" borderId="25" xfId="0" applyFont="1" applyBorder="1" applyAlignment="1">
      <alignment/>
    </xf>
    <xf numFmtId="0" fontId="6" fillId="0" borderId="20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" fillId="0" borderId="27" xfId="0" applyFont="1" applyBorder="1" applyAlignment="1">
      <alignment/>
    </xf>
    <xf numFmtId="0" fontId="7" fillId="33" borderId="21" xfId="0" applyFont="1" applyFill="1" applyBorder="1" applyAlignment="1">
      <alignment horizontal="center" vertical="center" textRotation="90"/>
    </xf>
    <xf numFmtId="0" fontId="6" fillId="33" borderId="28" xfId="0" applyFont="1" applyFill="1" applyBorder="1" applyAlignment="1">
      <alignment/>
    </xf>
    <xf numFmtId="0" fontId="7" fillId="33" borderId="29" xfId="0" applyFont="1" applyFill="1" applyBorder="1" applyAlignment="1">
      <alignment horizontal="center" vertical="center" textRotation="90"/>
    </xf>
    <xf numFmtId="0" fontId="6" fillId="33" borderId="30" xfId="0" applyFont="1" applyFill="1" applyBorder="1" applyAlignment="1">
      <alignment/>
    </xf>
    <xf numFmtId="0" fontId="9" fillId="35" borderId="31" xfId="0" applyFont="1" applyFill="1" applyBorder="1" applyAlignment="1">
      <alignment horizontal="center" vertical="center" textRotation="90"/>
    </xf>
    <xf numFmtId="0" fontId="6" fillId="35" borderId="32" xfId="0" applyFont="1" applyFill="1" applyBorder="1" applyAlignment="1">
      <alignment/>
    </xf>
    <xf numFmtId="0" fontId="7" fillId="34" borderId="33" xfId="0" applyFont="1" applyFill="1" applyBorder="1" applyAlignment="1">
      <alignment horizontal="center" vertical="center" textRotation="90"/>
    </xf>
    <xf numFmtId="0" fontId="6" fillId="34" borderId="34" xfId="0" applyFont="1" applyFill="1" applyBorder="1" applyAlignment="1">
      <alignment/>
    </xf>
    <xf numFmtId="0" fontId="6" fillId="0" borderId="19" xfId="0" applyFont="1" applyBorder="1" applyAlignment="1">
      <alignment horizontal="center" vertical="center" textRotation="90"/>
    </xf>
    <xf numFmtId="0" fontId="6" fillId="0" borderId="35" xfId="0" applyFont="1" applyBorder="1" applyAlignment="1">
      <alignment/>
    </xf>
    <xf numFmtId="0" fontId="9" fillId="34" borderId="33" xfId="0" applyFont="1" applyFill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9" fillId="33" borderId="21" xfId="0" applyFont="1" applyFill="1" applyBorder="1" applyAlignment="1">
      <alignment horizontal="center" vertical="center" textRotation="90"/>
    </xf>
    <xf numFmtId="0" fontId="0" fillId="0" borderId="39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2" fillId="33" borderId="40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right" vertical="center"/>
    </xf>
    <xf numFmtId="0" fontId="12" fillId="34" borderId="36" xfId="0" applyFont="1" applyFill="1" applyBorder="1" applyAlignment="1">
      <alignment horizontal="right" vertical="center"/>
    </xf>
    <xf numFmtId="0" fontId="12" fillId="35" borderId="41" xfId="0" applyFont="1" applyFill="1" applyBorder="1" applyAlignment="1">
      <alignment horizontal="right" vertical="center"/>
    </xf>
    <xf numFmtId="0" fontId="12" fillId="33" borderId="42" xfId="0" applyFont="1" applyFill="1" applyBorder="1" applyAlignment="1">
      <alignment horizontal="right" vertical="center"/>
    </xf>
    <xf numFmtId="0" fontId="12" fillId="33" borderId="15" xfId="0" applyFont="1" applyFill="1" applyBorder="1" applyAlignment="1">
      <alignment horizontal="right" vertical="center"/>
    </xf>
    <xf numFmtId="0" fontId="12" fillId="34" borderId="37" xfId="0" applyFont="1" applyFill="1" applyBorder="1" applyAlignment="1">
      <alignment horizontal="right" vertical="center"/>
    </xf>
    <xf numFmtId="0" fontId="12" fillId="35" borderId="43" xfId="0" applyFont="1" applyFill="1" applyBorder="1" applyAlignment="1">
      <alignment horizontal="right" vertical="center"/>
    </xf>
    <xf numFmtId="0" fontId="12" fillId="33" borderId="44" xfId="0" applyFont="1" applyFill="1" applyBorder="1" applyAlignment="1">
      <alignment horizontal="right" vertical="center"/>
    </xf>
    <xf numFmtId="0" fontId="12" fillId="33" borderId="45" xfId="0" applyFont="1" applyFill="1" applyBorder="1" applyAlignment="1">
      <alignment horizontal="right" vertical="center"/>
    </xf>
    <xf numFmtId="0" fontId="12" fillId="34" borderId="38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1" fontId="12" fillId="35" borderId="50" xfId="0" applyNumberFormat="1" applyFont="1" applyFill="1" applyBorder="1" applyAlignment="1">
      <alignment horizontal="right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vertical="center"/>
    </xf>
    <xf numFmtId="0" fontId="16" fillId="0" borderId="46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vertical="center"/>
    </xf>
    <xf numFmtId="0" fontId="17" fillId="0" borderId="60" xfId="0" applyFont="1" applyFill="1" applyBorder="1" applyAlignment="1">
      <alignment vertical="center"/>
    </xf>
    <xf numFmtId="0" fontId="16" fillId="0" borderId="24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/>
    </xf>
    <xf numFmtId="0" fontId="16" fillId="0" borderId="62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18" fillId="0" borderId="13" xfId="0" applyFont="1" applyFill="1" applyBorder="1" applyAlignment="1">
      <alignment horizontal="center"/>
    </xf>
    <xf numFmtId="0" fontId="3" fillId="0" borderId="45" xfId="0" applyFont="1" applyBorder="1" applyAlignment="1">
      <alignment/>
    </xf>
    <xf numFmtId="0" fontId="53" fillId="8" borderId="13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53" fillId="8" borderId="14" xfId="0" applyFont="1" applyFill="1" applyBorder="1" applyAlignment="1">
      <alignment horizontal="center" vertical="center"/>
    </xf>
    <xf numFmtId="0" fontId="17" fillId="36" borderId="46" xfId="0" applyFont="1" applyFill="1" applyBorder="1" applyAlignment="1">
      <alignment horizontal="center" vertical="center"/>
    </xf>
    <xf numFmtId="0" fontId="53" fillId="8" borderId="53" xfId="0" applyFont="1" applyFill="1" applyBorder="1" applyAlignment="1">
      <alignment horizontal="center" vertical="center"/>
    </xf>
    <xf numFmtId="0" fontId="17" fillId="8" borderId="49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/>
    </xf>
    <xf numFmtId="0" fontId="17" fillId="8" borderId="14" xfId="0" applyFont="1" applyFill="1" applyBorder="1" applyAlignment="1">
      <alignment horizontal="center" vertical="center"/>
    </xf>
    <xf numFmtId="0" fontId="17" fillId="36" borderId="47" xfId="0" applyFont="1" applyFill="1" applyBorder="1" applyAlignment="1">
      <alignment horizontal="center" vertical="center"/>
    </xf>
    <xf numFmtId="0" fontId="17" fillId="8" borderId="48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16" fillId="36" borderId="14" xfId="0" applyFont="1" applyFill="1" applyBorder="1" applyAlignment="1">
      <alignment horizontal="center" vertical="center"/>
    </xf>
    <xf numFmtId="0" fontId="53" fillId="36" borderId="14" xfId="0" applyFont="1" applyFill="1" applyBorder="1" applyAlignment="1">
      <alignment horizontal="center" vertical="center"/>
    </xf>
    <xf numFmtId="0" fontId="16" fillId="8" borderId="14" xfId="0" applyFont="1" applyFill="1" applyBorder="1" applyAlignment="1">
      <alignment horizontal="center" vertical="center"/>
    </xf>
    <xf numFmtId="0" fontId="53" fillId="36" borderId="53" xfId="0" applyFont="1" applyFill="1" applyBorder="1" applyAlignment="1">
      <alignment horizontal="center" vertical="center"/>
    </xf>
    <xf numFmtId="0" fontId="53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9" fillId="0" borderId="69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4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2" fontId="7" fillId="35" borderId="62" xfId="0" applyNumberFormat="1" applyFont="1" applyFill="1" applyBorder="1" applyAlignment="1">
      <alignment horizontal="center" vertical="center"/>
    </xf>
    <xf numFmtId="2" fontId="7" fillId="35" borderId="7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42" applyFont="1" applyAlignment="1" applyProtection="1">
      <alignment horizontal="left"/>
      <protection/>
    </xf>
    <xf numFmtId="0" fontId="13" fillId="0" borderId="0" xfId="42" applyFont="1" applyAlignment="1" applyProtection="1">
      <alignment horizontal="left"/>
      <protection/>
    </xf>
    <xf numFmtId="0" fontId="7" fillId="35" borderId="66" xfId="0" applyFont="1" applyFill="1" applyBorder="1" applyAlignment="1">
      <alignment horizontal="left" vertical="center" wrapText="1"/>
    </xf>
    <xf numFmtId="0" fontId="7" fillId="35" borderId="67" xfId="0" applyFont="1" applyFill="1" applyBorder="1" applyAlignment="1">
      <alignment horizontal="left" vertical="center" wrapText="1"/>
    </xf>
    <xf numFmtId="0" fontId="7" fillId="35" borderId="68" xfId="0" applyFont="1" applyFill="1" applyBorder="1" applyAlignment="1">
      <alignment horizontal="left" vertical="center" wrapText="1"/>
    </xf>
    <xf numFmtId="0" fontId="7" fillId="35" borderId="75" xfId="0" applyFont="1" applyFill="1" applyBorder="1" applyAlignment="1">
      <alignment horizontal="left" vertical="center" wrapText="1"/>
    </xf>
    <xf numFmtId="0" fontId="7" fillId="35" borderId="69" xfId="0" applyFont="1" applyFill="1" applyBorder="1" applyAlignment="1">
      <alignment horizontal="left" vertical="center" wrapText="1"/>
    </xf>
    <xf numFmtId="0" fontId="7" fillId="35" borderId="76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raint52.ru/" TargetMode="External" /><Relationship Id="rId2" Type="http://schemas.openxmlformats.org/officeDocument/2006/relationships/hyperlink" Target="http://variant52.ru/kalendar/proizvodstvennyj-kalendar-2018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aint52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showGridLines="0" tabSelected="1" zoomScale="130" zoomScaleNormal="130" zoomScaleSheetLayoutView="100" zoomScalePageLayoutView="0" workbookViewId="0" topLeftCell="A22">
      <selection activeCell="B43" sqref="B43:X43"/>
    </sheetView>
  </sheetViews>
  <sheetFormatPr defaultColWidth="9.00390625" defaultRowHeight="12.75"/>
  <cols>
    <col min="1" max="1" width="3.125" style="2" customWidth="1"/>
    <col min="2" max="2" width="13.375" style="2" customWidth="1"/>
    <col min="3" max="18" width="3.375" style="2" customWidth="1"/>
    <col min="19" max="19" width="3.25390625" style="2" customWidth="1"/>
    <col min="20" max="20" width="10.25390625" style="2" customWidth="1"/>
    <col min="21" max="23" width="4.875" style="2" customWidth="1"/>
    <col min="24" max="24" width="6.25390625" style="2" customWidth="1"/>
    <col min="25" max="40" width="3.25390625" style="2" customWidth="1"/>
    <col min="41" max="16384" width="9.125" style="2" customWidth="1"/>
  </cols>
  <sheetData>
    <row r="1" spans="1:24" ht="18">
      <c r="A1" s="145"/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47"/>
      <c r="T1" s="1"/>
      <c r="U1" s="1"/>
      <c r="V1" s="1"/>
      <c r="W1" s="1"/>
      <c r="X1" s="1"/>
    </row>
    <row r="2" spans="1:24" ht="16.5" customHeight="1">
      <c r="A2" s="145"/>
      <c r="B2" s="130" t="s">
        <v>68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47"/>
      <c r="T2" s="1"/>
      <c r="U2" s="1"/>
      <c r="V2" s="1"/>
      <c r="W2" s="1"/>
      <c r="X2" s="1"/>
    </row>
    <row r="3" spans="1:24" ht="14.25" customHeight="1">
      <c r="A3" s="145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7"/>
      <c r="T3" s="1"/>
      <c r="U3" s="1"/>
      <c r="V3" s="1"/>
      <c r="W3" s="1"/>
      <c r="X3" s="1"/>
    </row>
    <row r="4" spans="1:24" ht="14.25" customHeight="1" thickBot="1">
      <c r="A4" s="145"/>
      <c r="B4" s="128" t="s">
        <v>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47"/>
      <c r="T4" s="1"/>
      <c r="U4" s="1"/>
      <c r="V4" s="1"/>
      <c r="W4" s="1"/>
      <c r="X4" s="1"/>
    </row>
    <row r="5" spans="1:24" ht="14.25" customHeight="1" thickBot="1">
      <c r="A5" s="145"/>
      <c r="B5" s="97" t="s">
        <v>2</v>
      </c>
      <c r="C5" s="119" t="s">
        <v>3</v>
      </c>
      <c r="D5" s="120"/>
      <c r="E5" s="120"/>
      <c r="F5" s="120"/>
      <c r="G5" s="120"/>
      <c r="H5" s="119" t="s">
        <v>4</v>
      </c>
      <c r="I5" s="120"/>
      <c r="J5" s="120"/>
      <c r="K5" s="120"/>
      <c r="L5" s="121"/>
      <c r="M5" s="125" t="s">
        <v>5</v>
      </c>
      <c r="N5" s="125"/>
      <c r="O5" s="125"/>
      <c r="P5" s="125"/>
      <c r="Q5" s="125"/>
      <c r="R5" s="126"/>
      <c r="S5" s="147"/>
      <c r="T5" s="1"/>
      <c r="U5" s="1"/>
      <c r="V5" s="1"/>
      <c r="W5" s="1"/>
      <c r="X5" s="1"/>
    </row>
    <row r="6" spans="1:24" ht="14.25" customHeight="1">
      <c r="A6" s="145"/>
      <c r="B6" s="73" t="s">
        <v>6</v>
      </c>
      <c r="C6" s="74"/>
      <c r="D6" s="105">
        <v>6</v>
      </c>
      <c r="E6" s="75">
        <f aca="true" t="shared" si="0" ref="E6:E11">D6+7</f>
        <v>13</v>
      </c>
      <c r="F6" s="75">
        <f aca="true" t="shared" si="1" ref="F6:F11">E6+7</f>
        <v>20</v>
      </c>
      <c r="G6" s="76">
        <f>F6+7</f>
        <v>27</v>
      </c>
      <c r="H6" s="90"/>
      <c r="I6" s="75">
        <v>3</v>
      </c>
      <c r="J6" s="75">
        <f>I6+7</f>
        <v>10</v>
      </c>
      <c r="K6" s="75">
        <f>J6+7</f>
        <v>17</v>
      </c>
      <c r="L6" s="118">
        <f>K6+7</f>
        <v>24</v>
      </c>
      <c r="M6" s="74"/>
      <c r="N6" s="75">
        <v>2</v>
      </c>
      <c r="O6" s="112">
        <f aca="true" t="shared" si="2" ref="O6:O12">N6+7</f>
        <v>9</v>
      </c>
      <c r="P6" s="75">
        <f aca="true" t="shared" si="3" ref="P6:P11">O6+7</f>
        <v>16</v>
      </c>
      <c r="Q6" s="75">
        <f aca="true" t="shared" si="4" ref="Q6:Q12">P6+7</f>
        <v>23</v>
      </c>
      <c r="R6" s="76">
        <f>Q6+7</f>
        <v>30</v>
      </c>
      <c r="S6" s="147"/>
      <c r="T6" s="1"/>
      <c r="U6" s="1"/>
      <c r="V6" s="1"/>
      <c r="W6" s="1"/>
      <c r="X6" s="1"/>
    </row>
    <row r="7" spans="1:24" ht="14.25" customHeight="1">
      <c r="A7" s="145"/>
      <c r="B7" s="77" t="s">
        <v>7</v>
      </c>
      <c r="C7" s="78"/>
      <c r="D7" s="103">
        <f aca="true" t="shared" si="5" ref="D7:D12">C7+7</f>
        <v>7</v>
      </c>
      <c r="E7" s="79">
        <f t="shared" si="0"/>
        <v>14</v>
      </c>
      <c r="F7" s="79">
        <f t="shared" si="1"/>
        <v>21</v>
      </c>
      <c r="G7" s="80">
        <f>F7+7</f>
        <v>28</v>
      </c>
      <c r="H7" s="92"/>
      <c r="I7" s="79">
        <v>4</v>
      </c>
      <c r="J7" s="79">
        <f aca="true" t="shared" si="6" ref="J7:J12">I7+7</f>
        <v>11</v>
      </c>
      <c r="K7" s="79">
        <f aca="true" t="shared" si="7" ref="K7:L12">J7+7</f>
        <v>18</v>
      </c>
      <c r="L7" s="107">
        <f>K7+7</f>
        <v>25</v>
      </c>
      <c r="M7" s="78"/>
      <c r="N7" s="79">
        <v>3</v>
      </c>
      <c r="O7" s="79">
        <f t="shared" si="2"/>
        <v>10</v>
      </c>
      <c r="P7" s="79">
        <f t="shared" si="3"/>
        <v>17</v>
      </c>
      <c r="Q7" s="79">
        <f t="shared" si="4"/>
        <v>24</v>
      </c>
      <c r="R7" s="80">
        <v>31</v>
      </c>
      <c r="S7" s="147"/>
      <c r="T7" s="1"/>
      <c r="U7" s="1"/>
      <c r="V7" s="1"/>
      <c r="W7" s="1"/>
      <c r="X7" s="1"/>
    </row>
    <row r="8" spans="1:24" ht="14.25" customHeight="1">
      <c r="A8" s="145"/>
      <c r="B8" s="77" t="s">
        <v>8</v>
      </c>
      <c r="C8" s="101">
        <v>1</v>
      </c>
      <c r="D8" s="103">
        <f t="shared" si="5"/>
        <v>8</v>
      </c>
      <c r="E8" s="79">
        <f t="shared" si="0"/>
        <v>15</v>
      </c>
      <c r="F8" s="79">
        <f t="shared" si="1"/>
        <v>22</v>
      </c>
      <c r="G8" s="80">
        <f>F8+7</f>
        <v>29</v>
      </c>
      <c r="H8" s="92"/>
      <c r="I8" s="79">
        <v>5</v>
      </c>
      <c r="J8" s="79">
        <f t="shared" si="6"/>
        <v>12</v>
      </c>
      <c r="K8" s="79">
        <f t="shared" si="7"/>
        <v>19</v>
      </c>
      <c r="L8" s="107">
        <f>K8+7</f>
        <v>26</v>
      </c>
      <c r="M8" s="78"/>
      <c r="N8" s="79">
        <v>4</v>
      </c>
      <c r="O8" s="79">
        <f t="shared" si="2"/>
        <v>11</v>
      </c>
      <c r="P8" s="79">
        <f t="shared" si="3"/>
        <v>18</v>
      </c>
      <c r="Q8" s="79">
        <f t="shared" si="4"/>
        <v>25</v>
      </c>
      <c r="R8" s="80"/>
      <c r="S8" s="147"/>
      <c r="T8" s="1"/>
      <c r="U8" s="1"/>
      <c r="V8" s="1"/>
      <c r="W8" s="1"/>
      <c r="X8" s="1"/>
    </row>
    <row r="9" spans="1:24" ht="14.25" customHeight="1">
      <c r="A9" s="145"/>
      <c r="B9" s="77" t="s">
        <v>9</v>
      </c>
      <c r="C9" s="101">
        <v>2</v>
      </c>
      <c r="D9" s="79">
        <f t="shared" si="5"/>
        <v>9</v>
      </c>
      <c r="E9" s="79">
        <f t="shared" si="0"/>
        <v>16</v>
      </c>
      <c r="F9" s="79">
        <f t="shared" si="1"/>
        <v>23</v>
      </c>
      <c r="G9" s="80">
        <f>F9+7</f>
        <v>30</v>
      </c>
      <c r="H9" s="92"/>
      <c r="I9" s="79">
        <v>6</v>
      </c>
      <c r="J9" s="79">
        <f t="shared" si="6"/>
        <v>13</v>
      </c>
      <c r="K9" s="79">
        <f t="shared" si="7"/>
        <v>20</v>
      </c>
      <c r="L9" s="107">
        <f>K9+7</f>
        <v>27</v>
      </c>
      <c r="M9" s="78"/>
      <c r="N9" s="79">
        <v>5</v>
      </c>
      <c r="O9" s="79">
        <f t="shared" si="2"/>
        <v>12</v>
      </c>
      <c r="P9" s="79">
        <f t="shared" si="3"/>
        <v>19</v>
      </c>
      <c r="Q9" s="79">
        <f t="shared" si="4"/>
        <v>26</v>
      </c>
      <c r="R9" s="80"/>
      <c r="S9" s="147"/>
      <c r="T9" s="1"/>
      <c r="U9" s="1"/>
      <c r="V9" s="1"/>
      <c r="W9" s="1"/>
      <c r="X9" s="1"/>
    </row>
    <row r="10" spans="1:24" ht="14.25" customHeight="1">
      <c r="A10" s="145"/>
      <c r="B10" s="77" t="s">
        <v>10</v>
      </c>
      <c r="C10" s="101">
        <v>3</v>
      </c>
      <c r="D10" s="79">
        <f t="shared" si="5"/>
        <v>10</v>
      </c>
      <c r="E10" s="79">
        <f t="shared" si="0"/>
        <v>17</v>
      </c>
      <c r="F10" s="79">
        <f t="shared" si="1"/>
        <v>24</v>
      </c>
      <c r="G10" s="80">
        <f>F10+7</f>
        <v>31</v>
      </c>
      <c r="H10" s="92"/>
      <c r="I10" s="79">
        <f>H10+7</f>
        <v>7</v>
      </c>
      <c r="J10" s="79">
        <f t="shared" si="6"/>
        <v>14</v>
      </c>
      <c r="K10" s="79">
        <f t="shared" si="7"/>
        <v>21</v>
      </c>
      <c r="L10" s="107">
        <f>K10+7</f>
        <v>28</v>
      </c>
      <c r="M10" s="99"/>
      <c r="N10" s="79">
        <v>6</v>
      </c>
      <c r="O10" s="79">
        <f t="shared" si="2"/>
        <v>13</v>
      </c>
      <c r="P10" s="79">
        <f t="shared" si="3"/>
        <v>20</v>
      </c>
      <c r="Q10" s="79">
        <f t="shared" si="4"/>
        <v>27</v>
      </c>
      <c r="R10" s="80"/>
      <c r="S10" s="147"/>
      <c r="T10" s="1"/>
      <c r="U10" s="1"/>
      <c r="V10" s="1"/>
      <c r="W10" s="1"/>
      <c r="X10" s="1"/>
    </row>
    <row r="11" spans="1:24" ht="14.25" customHeight="1">
      <c r="A11" s="145"/>
      <c r="B11" s="83" t="s">
        <v>11</v>
      </c>
      <c r="C11" s="102">
        <v>4</v>
      </c>
      <c r="D11" s="84">
        <f t="shared" si="5"/>
        <v>11</v>
      </c>
      <c r="E11" s="84">
        <f t="shared" si="0"/>
        <v>18</v>
      </c>
      <c r="F11" s="84">
        <f t="shared" si="1"/>
        <v>25</v>
      </c>
      <c r="G11" s="82"/>
      <c r="H11" s="104">
        <v>1</v>
      </c>
      <c r="I11" s="84">
        <f>H11+7</f>
        <v>8</v>
      </c>
      <c r="J11" s="84">
        <f t="shared" si="6"/>
        <v>15</v>
      </c>
      <c r="K11" s="84">
        <f t="shared" si="7"/>
        <v>22</v>
      </c>
      <c r="L11" s="84">
        <f t="shared" si="7"/>
        <v>29</v>
      </c>
      <c r="M11" s="81"/>
      <c r="N11" s="84">
        <f>M11+7</f>
        <v>7</v>
      </c>
      <c r="O11" s="84">
        <f t="shared" si="2"/>
        <v>14</v>
      </c>
      <c r="P11" s="84">
        <f t="shared" si="3"/>
        <v>21</v>
      </c>
      <c r="Q11" s="84">
        <f t="shared" si="4"/>
        <v>28</v>
      </c>
      <c r="R11" s="82"/>
      <c r="S11" s="147"/>
      <c r="T11" s="1"/>
      <c r="U11" s="1"/>
      <c r="V11" s="1"/>
      <c r="W11" s="1"/>
      <c r="X11" s="1"/>
    </row>
    <row r="12" spans="1:24" ht="14.25" customHeight="1" thickBot="1">
      <c r="A12" s="145"/>
      <c r="B12" s="85" t="s">
        <v>12</v>
      </c>
      <c r="C12" s="106">
        <v>5</v>
      </c>
      <c r="D12" s="86">
        <f t="shared" si="5"/>
        <v>12</v>
      </c>
      <c r="E12" s="86">
        <f>D12+7</f>
        <v>19</v>
      </c>
      <c r="F12" s="86">
        <f>E12+7</f>
        <v>26</v>
      </c>
      <c r="G12" s="87"/>
      <c r="H12" s="110">
        <v>2</v>
      </c>
      <c r="I12" s="86">
        <f>H12+7</f>
        <v>9</v>
      </c>
      <c r="J12" s="86">
        <f t="shared" si="6"/>
        <v>16</v>
      </c>
      <c r="K12" s="111">
        <f t="shared" si="7"/>
        <v>23</v>
      </c>
      <c r="L12" s="108"/>
      <c r="M12" s="88">
        <v>1</v>
      </c>
      <c r="N12" s="111">
        <f>M12+7</f>
        <v>8</v>
      </c>
      <c r="O12" s="86">
        <f t="shared" si="2"/>
        <v>15</v>
      </c>
      <c r="P12" s="86">
        <f>O12+7</f>
        <v>22</v>
      </c>
      <c r="Q12" s="86">
        <f t="shared" si="4"/>
        <v>29</v>
      </c>
      <c r="R12" s="87"/>
      <c r="S12" s="147"/>
      <c r="T12" s="1"/>
      <c r="U12" s="1"/>
      <c r="V12" s="1"/>
      <c r="W12" s="1"/>
      <c r="X12" s="1"/>
    </row>
    <row r="13" spans="1:24" ht="14.25" customHeight="1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7"/>
      <c r="T13" s="1"/>
      <c r="U13" s="1"/>
      <c r="V13" s="1"/>
      <c r="W13" s="1"/>
      <c r="X13" s="1"/>
    </row>
    <row r="14" spans="1:24" ht="14.25" customHeight="1" thickBot="1">
      <c r="A14" s="145"/>
      <c r="B14" s="128" t="s">
        <v>13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47"/>
      <c r="T14" s="1"/>
      <c r="U14" s="1"/>
      <c r="V14" s="1"/>
      <c r="W14" s="1"/>
      <c r="X14" s="1"/>
    </row>
    <row r="15" spans="1:24" ht="14.25" customHeight="1" thickBot="1">
      <c r="A15" s="145"/>
      <c r="B15" s="122" t="s">
        <v>2</v>
      </c>
      <c r="C15" s="123"/>
      <c r="D15" s="119" t="s">
        <v>14</v>
      </c>
      <c r="E15" s="120"/>
      <c r="F15" s="120"/>
      <c r="G15" s="120"/>
      <c r="H15" s="121"/>
      <c r="I15" s="119" t="s">
        <v>15</v>
      </c>
      <c r="J15" s="120"/>
      <c r="K15" s="120"/>
      <c r="L15" s="120"/>
      <c r="M15" s="121"/>
      <c r="N15" s="119" t="s">
        <v>16</v>
      </c>
      <c r="O15" s="120"/>
      <c r="P15" s="120"/>
      <c r="Q15" s="120"/>
      <c r="R15" s="121"/>
      <c r="S15" s="147"/>
      <c r="T15" s="1"/>
      <c r="U15" s="1"/>
      <c r="V15" s="1"/>
      <c r="W15" s="1"/>
      <c r="X15" s="1"/>
    </row>
    <row r="16" spans="1:24" ht="14.25" customHeight="1">
      <c r="A16" s="145"/>
      <c r="B16" s="73" t="s">
        <v>6</v>
      </c>
      <c r="C16" s="89"/>
      <c r="D16" s="74"/>
      <c r="E16" s="75">
        <v>6</v>
      </c>
      <c r="F16" s="75">
        <f aca="true" t="shared" si="8" ref="F16:F21">E16+7</f>
        <v>13</v>
      </c>
      <c r="G16" s="75">
        <f aca="true" t="shared" si="9" ref="G16:H21">F16+7</f>
        <v>20</v>
      </c>
      <c r="H16" s="76">
        <f>G16+7</f>
        <v>27</v>
      </c>
      <c r="I16" s="74"/>
      <c r="J16" s="117">
        <v>4</v>
      </c>
      <c r="K16" s="117">
        <f>J16+7</f>
        <v>11</v>
      </c>
      <c r="L16" s="75">
        <f>K16+7</f>
        <v>18</v>
      </c>
      <c r="M16" s="95">
        <f>L16+7</f>
        <v>25</v>
      </c>
      <c r="N16" s="74">
        <v>1</v>
      </c>
      <c r="O16" s="79">
        <f>N16+7</f>
        <v>8</v>
      </c>
      <c r="P16" s="75">
        <f aca="true" t="shared" si="10" ref="P16:P22">O16+7</f>
        <v>15</v>
      </c>
      <c r="Q16" s="75">
        <f aca="true" t="shared" si="11" ref="Q16:Q21">P16+7</f>
        <v>22</v>
      </c>
      <c r="R16" s="76">
        <f>Q16+7</f>
        <v>29</v>
      </c>
      <c r="S16" s="147"/>
      <c r="T16" s="1"/>
      <c r="U16" s="1"/>
      <c r="V16" s="1"/>
      <c r="W16" s="1"/>
      <c r="X16" s="1"/>
    </row>
    <row r="17" spans="1:24" ht="14.25" customHeight="1" thickBot="1">
      <c r="A17" s="145"/>
      <c r="B17" s="77" t="s">
        <v>7</v>
      </c>
      <c r="C17" s="91"/>
      <c r="D17" s="78"/>
      <c r="E17" s="79">
        <f aca="true" t="shared" si="12" ref="E17:E22">D17+7</f>
        <v>7</v>
      </c>
      <c r="F17" s="79">
        <f t="shared" si="8"/>
        <v>14</v>
      </c>
      <c r="G17" s="79">
        <f t="shared" si="9"/>
        <v>21</v>
      </c>
      <c r="H17" s="79">
        <f t="shared" si="9"/>
        <v>28</v>
      </c>
      <c r="I17" s="78"/>
      <c r="J17" s="115">
        <v>5</v>
      </c>
      <c r="K17" s="114">
        <f>J17+7</f>
        <v>12</v>
      </c>
      <c r="L17" s="79">
        <f aca="true" t="shared" si="13" ref="L17:M22">K17+7</f>
        <v>19</v>
      </c>
      <c r="M17" s="80">
        <f>L17+7</f>
        <v>26</v>
      </c>
      <c r="N17" s="78">
        <v>2</v>
      </c>
      <c r="O17" s="79">
        <f>N17+7</f>
        <v>9</v>
      </c>
      <c r="P17" s="79">
        <f t="shared" si="10"/>
        <v>16</v>
      </c>
      <c r="Q17" s="79">
        <f t="shared" si="11"/>
        <v>23</v>
      </c>
      <c r="R17" s="80">
        <f>Q17+7</f>
        <v>30</v>
      </c>
      <c r="S17" s="147"/>
      <c r="T17" s="127" t="s">
        <v>71</v>
      </c>
      <c r="U17" s="127"/>
      <c r="V17" s="127"/>
      <c r="W17" s="127"/>
      <c r="X17" s="127"/>
    </row>
    <row r="18" spans="1:24" ht="14.25" customHeight="1">
      <c r="A18" s="145"/>
      <c r="B18" s="77" t="s">
        <v>8</v>
      </c>
      <c r="C18" s="91"/>
      <c r="D18" s="78">
        <v>1</v>
      </c>
      <c r="E18" s="79">
        <f t="shared" si="12"/>
        <v>8</v>
      </c>
      <c r="F18" s="79">
        <f t="shared" si="8"/>
        <v>15</v>
      </c>
      <c r="G18" s="79">
        <f t="shared" si="9"/>
        <v>22</v>
      </c>
      <c r="H18" s="79">
        <f t="shared" si="9"/>
        <v>29</v>
      </c>
      <c r="I18" s="113"/>
      <c r="J18" s="114">
        <v>6</v>
      </c>
      <c r="K18" s="114">
        <f>J18+7</f>
        <v>13</v>
      </c>
      <c r="L18" s="79">
        <f t="shared" si="13"/>
        <v>20</v>
      </c>
      <c r="M18" s="80">
        <f>L18+7</f>
        <v>27</v>
      </c>
      <c r="N18" s="78">
        <v>3</v>
      </c>
      <c r="O18" s="79">
        <f>N18+7</f>
        <v>10</v>
      </c>
      <c r="P18" s="79">
        <f t="shared" si="10"/>
        <v>17</v>
      </c>
      <c r="Q18" s="79">
        <f t="shared" si="11"/>
        <v>24</v>
      </c>
      <c r="R18" s="80"/>
      <c r="S18" s="147"/>
      <c r="T18" s="139" t="s">
        <v>17</v>
      </c>
      <c r="U18" s="134" t="s">
        <v>18</v>
      </c>
      <c r="V18" s="135"/>
      <c r="W18" s="136"/>
      <c r="X18" s="131" t="s">
        <v>19</v>
      </c>
    </row>
    <row r="19" spans="1:24" ht="14.25" customHeight="1">
      <c r="A19" s="145"/>
      <c r="B19" s="77" t="s">
        <v>9</v>
      </c>
      <c r="C19" s="91"/>
      <c r="D19" s="78">
        <v>2</v>
      </c>
      <c r="E19" s="79">
        <f t="shared" si="12"/>
        <v>9</v>
      </c>
      <c r="F19" s="79">
        <f t="shared" si="8"/>
        <v>16</v>
      </c>
      <c r="G19" s="79">
        <f t="shared" si="9"/>
        <v>23</v>
      </c>
      <c r="H19" s="79" t="s">
        <v>66</v>
      </c>
      <c r="I19" s="113"/>
      <c r="J19" s="79">
        <f>I19+7</f>
        <v>7</v>
      </c>
      <c r="K19" s="79">
        <f>J19+7</f>
        <v>14</v>
      </c>
      <c r="L19" s="79">
        <f t="shared" si="13"/>
        <v>21</v>
      </c>
      <c r="M19" s="80">
        <f>L19+7</f>
        <v>28</v>
      </c>
      <c r="N19" s="78">
        <v>4</v>
      </c>
      <c r="O19" s="79" t="s">
        <v>67</v>
      </c>
      <c r="P19" s="79">
        <v>18</v>
      </c>
      <c r="Q19" s="79">
        <f t="shared" si="11"/>
        <v>25</v>
      </c>
      <c r="R19" s="80"/>
      <c r="S19" s="147"/>
      <c r="T19" s="140"/>
      <c r="U19" s="137" t="s">
        <v>20</v>
      </c>
      <c r="V19" s="137" t="s">
        <v>21</v>
      </c>
      <c r="W19" s="137" t="s">
        <v>22</v>
      </c>
      <c r="X19" s="132"/>
    </row>
    <row r="20" spans="1:24" ht="14.25" customHeight="1" thickBot="1">
      <c r="A20" s="145"/>
      <c r="B20" s="77" t="s">
        <v>10</v>
      </c>
      <c r="C20" s="91"/>
      <c r="D20" s="78">
        <v>3</v>
      </c>
      <c r="E20" s="79">
        <f t="shared" si="12"/>
        <v>10</v>
      </c>
      <c r="F20" s="79">
        <f t="shared" si="8"/>
        <v>17</v>
      </c>
      <c r="G20" s="79">
        <f t="shared" si="9"/>
        <v>24</v>
      </c>
      <c r="H20" s="80"/>
      <c r="I20" s="101">
        <v>1</v>
      </c>
      <c r="J20" s="79" t="s">
        <v>64</v>
      </c>
      <c r="K20" s="79">
        <v>15</v>
      </c>
      <c r="L20" s="79">
        <f t="shared" si="13"/>
        <v>22</v>
      </c>
      <c r="M20" s="80">
        <f>L20+7</f>
        <v>29</v>
      </c>
      <c r="N20" s="96">
        <v>5</v>
      </c>
      <c r="O20" s="103">
        <f>N20+7</f>
        <v>12</v>
      </c>
      <c r="P20" s="79">
        <f t="shared" si="10"/>
        <v>19</v>
      </c>
      <c r="Q20" s="79">
        <f t="shared" si="11"/>
        <v>26</v>
      </c>
      <c r="R20" s="80"/>
      <c r="S20" s="147"/>
      <c r="T20" s="141"/>
      <c r="U20" s="138"/>
      <c r="V20" s="138"/>
      <c r="W20" s="138"/>
      <c r="X20" s="133"/>
    </row>
    <row r="21" spans="1:24" ht="14.25" customHeight="1">
      <c r="A21" s="145"/>
      <c r="B21" s="83" t="s">
        <v>11</v>
      </c>
      <c r="C21" s="93"/>
      <c r="D21" s="81">
        <v>4</v>
      </c>
      <c r="E21" s="84">
        <f t="shared" si="12"/>
        <v>11</v>
      </c>
      <c r="F21" s="84">
        <f t="shared" si="8"/>
        <v>18</v>
      </c>
      <c r="G21" s="84">
        <f t="shared" si="9"/>
        <v>25</v>
      </c>
      <c r="H21" s="82"/>
      <c r="I21" s="81">
        <v>2</v>
      </c>
      <c r="J21" s="109">
        <f>I21+7</f>
        <v>9</v>
      </c>
      <c r="K21" s="84">
        <f>J21+7</f>
        <v>16</v>
      </c>
      <c r="L21" s="84">
        <f t="shared" si="13"/>
        <v>23</v>
      </c>
      <c r="M21" s="84">
        <f t="shared" si="13"/>
        <v>30</v>
      </c>
      <c r="N21" s="81">
        <v>6</v>
      </c>
      <c r="O21" s="84">
        <f>N21+7</f>
        <v>13</v>
      </c>
      <c r="P21" s="84">
        <f t="shared" si="10"/>
        <v>20</v>
      </c>
      <c r="Q21" s="84">
        <f t="shared" si="11"/>
        <v>27</v>
      </c>
      <c r="R21" s="82"/>
      <c r="S21" s="147"/>
      <c r="T21" s="4" t="s">
        <v>3</v>
      </c>
      <c r="U21" s="5">
        <v>31</v>
      </c>
      <c r="V21" s="5">
        <v>17</v>
      </c>
      <c r="W21" s="5">
        <f>U21-V21</f>
        <v>14</v>
      </c>
      <c r="X21" s="6">
        <f>V21*8</f>
        <v>136</v>
      </c>
    </row>
    <row r="22" spans="1:24" ht="14.25" customHeight="1" thickBot="1">
      <c r="A22" s="145"/>
      <c r="B22" s="85" t="s">
        <v>12</v>
      </c>
      <c r="C22" s="94"/>
      <c r="D22" s="88">
        <v>5</v>
      </c>
      <c r="E22" s="86">
        <f t="shared" si="12"/>
        <v>12</v>
      </c>
      <c r="F22" s="86">
        <f>E22+7</f>
        <v>19</v>
      </c>
      <c r="G22" s="86">
        <f>F22+7</f>
        <v>26</v>
      </c>
      <c r="H22" s="87"/>
      <c r="I22" s="88">
        <v>3</v>
      </c>
      <c r="J22" s="86">
        <f>I22+7</f>
        <v>10</v>
      </c>
      <c r="K22" s="86">
        <f>J22+7</f>
        <v>17</v>
      </c>
      <c r="L22" s="86">
        <f t="shared" si="13"/>
        <v>24</v>
      </c>
      <c r="M22" s="86">
        <f t="shared" si="13"/>
        <v>31</v>
      </c>
      <c r="N22" s="88">
        <v>7</v>
      </c>
      <c r="O22" s="86">
        <f>N22+7</f>
        <v>14</v>
      </c>
      <c r="P22" s="86">
        <f t="shared" si="10"/>
        <v>21</v>
      </c>
      <c r="Q22" s="86">
        <f>P22+7</f>
        <v>28</v>
      </c>
      <c r="R22" s="87"/>
      <c r="S22" s="147"/>
      <c r="T22" s="7" t="s">
        <v>4</v>
      </c>
      <c r="U22" s="8">
        <v>29</v>
      </c>
      <c r="V22" s="8">
        <v>19</v>
      </c>
      <c r="W22" s="8">
        <f>U22-V22</f>
        <v>10</v>
      </c>
      <c r="X22" s="9">
        <f>V22*8</f>
        <v>152</v>
      </c>
    </row>
    <row r="23" spans="1:24" ht="14.25" customHeight="1" thickBot="1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/>
      <c r="T23" s="10" t="s">
        <v>5</v>
      </c>
      <c r="U23" s="11">
        <v>31</v>
      </c>
      <c r="V23" s="11">
        <v>21</v>
      </c>
      <c r="W23" s="11">
        <f>U23-V23</f>
        <v>10</v>
      </c>
      <c r="X23" s="9">
        <f>V23*8</f>
        <v>168</v>
      </c>
    </row>
    <row r="24" spans="1:24" ht="14.25" customHeight="1" thickBot="1">
      <c r="A24" s="145"/>
      <c r="B24" s="128" t="s">
        <v>23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47"/>
      <c r="T24" s="13" t="s">
        <v>1</v>
      </c>
      <c r="U24" s="14">
        <f>SUM(U21:U23)</f>
        <v>91</v>
      </c>
      <c r="V24" s="14">
        <f>SUM(V21:V23)</f>
        <v>57</v>
      </c>
      <c r="W24" s="14">
        <f>SUM(W21:W23)</f>
        <v>34</v>
      </c>
      <c r="X24" s="15">
        <f>SUM(X21:X23)</f>
        <v>456</v>
      </c>
    </row>
    <row r="25" spans="1:24" ht="14.25" customHeight="1" thickBot="1">
      <c r="A25" s="145"/>
      <c r="B25" s="97" t="s">
        <v>2</v>
      </c>
      <c r="C25" s="119" t="s">
        <v>24</v>
      </c>
      <c r="D25" s="120"/>
      <c r="E25" s="120"/>
      <c r="F25" s="120"/>
      <c r="G25" s="120"/>
      <c r="H25" s="124" t="s">
        <v>25</v>
      </c>
      <c r="I25" s="125"/>
      <c r="J25" s="125"/>
      <c r="K25" s="125"/>
      <c r="L25" s="125"/>
      <c r="M25" s="126"/>
      <c r="N25" s="124" t="s">
        <v>26</v>
      </c>
      <c r="O25" s="125"/>
      <c r="P25" s="125"/>
      <c r="Q25" s="125"/>
      <c r="R25" s="126"/>
      <c r="S25" s="147"/>
      <c r="T25" s="4" t="s">
        <v>14</v>
      </c>
      <c r="U25" s="5">
        <v>30</v>
      </c>
      <c r="V25" s="5">
        <v>22</v>
      </c>
      <c r="W25" s="5">
        <f>U25-V25</f>
        <v>8</v>
      </c>
      <c r="X25" s="6">
        <f>V25*8-1</f>
        <v>175</v>
      </c>
    </row>
    <row r="26" spans="1:24" ht="14.25" customHeight="1">
      <c r="A26" s="145"/>
      <c r="B26" s="73" t="s">
        <v>6</v>
      </c>
      <c r="C26" s="74"/>
      <c r="D26" s="75">
        <v>6</v>
      </c>
      <c r="E26" s="75">
        <f aca="true" t="shared" si="14" ref="E26:E31">D26+7</f>
        <v>13</v>
      </c>
      <c r="F26" s="75">
        <f aca="true" t="shared" si="15" ref="F26:F31">E26+7</f>
        <v>20</v>
      </c>
      <c r="G26" s="76">
        <f>F26+7</f>
        <v>27</v>
      </c>
      <c r="H26" s="74"/>
      <c r="I26" s="75">
        <v>3</v>
      </c>
      <c r="J26" s="75">
        <f aca="true" t="shared" si="16" ref="J26:J32">I26+7</f>
        <v>10</v>
      </c>
      <c r="K26" s="75">
        <f aca="true" t="shared" si="17" ref="K26:K31">J26+7</f>
        <v>17</v>
      </c>
      <c r="L26" s="75">
        <f aca="true" t="shared" si="18" ref="L26:L31">K26+7</f>
        <v>24</v>
      </c>
      <c r="M26" s="76">
        <f>L26+7</f>
        <v>31</v>
      </c>
      <c r="N26" s="74"/>
      <c r="O26" s="75">
        <f aca="true" t="shared" si="19" ref="O26:O31">N26+7</f>
        <v>7</v>
      </c>
      <c r="P26" s="75">
        <f aca="true" t="shared" si="20" ref="P26:P31">O26+7</f>
        <v>14</v>
      </c>
      <c r="Q26" s="75">
        <f aca="true" t="shared" si="21" ref="Q26:Q31">P26+7</f>
        <v>21</v>
      </c>
      <c r="R26" s="76">
        <f>Q26+7</f>
        <v>28</v>
      </c>
      <c r="S26" s="147"/>
      <c r="T26" s="7" t="s">
        <v>15</v>
      </c>
      <c r="U26" s="8">
        <v>31</v>
      </c>
      <c r="V26" s="8">
        <v>17</v>
      </c>
      <c r="W26" s="8">
        <f>U26-V26</f>
        <v>14</v>
      </c>
      <c r="X26" s="9">
        <f>V26*8-1</f>
        <v>135</v>
      </c>
    </row>
    <row r="27" spans="1:24" ht="14.25" customHeight="1" thickBot="1">
      <c r="A27" s="145"/>
      <c r="B27" s="77" t="s">
        <v>7</v>
      </c>
      <c r="C27" s="78"/>
      <c r="D27" s="79">
        <f aca="true" t="shared" si="22" ref="D27:D32">C27+7</f>
        <v>7</v>
      </c>
      <c r="E27" s="79">
        <f t="shared" si="14"/>
        <v>14</v>
      </c>
      <c r="F27" s="79">
        <f t="shared" si="15"/>
        <v>21</v>
      </c>
      <c r="G27" s="80">
        <f>F27+7</f>
        <v>28</v>
      </c>
      <c r="H27" s="78"/>
      <c r="I27" s="79">
        <v>4</v>
      </c>
      <c r="J27" s="79">
        <f t="shared" si="16"/>
        <v>11</v>
      </c>
      <c r="K27" s="79">
        <f t="shared" si="17"/>
        <v>18</v>
      </c>
      <c r="L27" s="79">
        <f t="shared" si="18"/>
        <v>25</v>
      </c>
      <c r="M27" s="9"/>
      <c r="N27" s="78">
        <v>1</v>
      </c>
      <c r="O27" s="79">
        <f t="shared" si="19"/>
        <v>8</v>
      </c>
      <c r="P27" s="79">
        <f t="shared" si="20"/>
        <v>15</v>
      </c>
      <c r="Q27" s="79">
        <f t="shared" si="21"/>
        <v>22</v>
      </c>
      <c r="R27" s="80">
        <f>Q27+7</f>
        <v>29</v>
      </c>
      <c r="S27" s="147"/>
      <c r="T27" s="10" t="s">
        <v>16</v>
      </c>
      <c r="U27" s="11">
        <v>30</v>
      </c>
      <c r="V27" s="11">
        <v>21</v>
      </c>
      <c r="W27" s="11">
        <f>U27-V27</f>
        <v>9</v>
      </c>
      <c r="X27" s="9">
        <f>V27*8-1</f>
        <v>167</v>
      </c>
    </row>
    <row r="28" spans="1:24" ht="14.25" customHeight="1" thickBot="1">
      <c r="A28" s="145"/>
      <c r="B28" s="77" t="s">
        <v>8</v>
      </c>
      <c r="C28" s="78">
        <v>1</v>
      </c>
      <c r="D28" s="79">
        <f t="shared" si="22"/>
        <v>8</v>
      </c>
      <c r="E28" s="79">
        <f t="shared" si="14"/>
        <v>15</v>
      </c>
      <c r="F28" s="79">
        <f t="shared" si="15"/>
        <v>22</v>
      </c>
      <c r="G28" s="80">
        <f>F28+7</f>
        <v>29</v>
      </c>
      <c r="H28" s="78"/>
      <c r="I28" s="79">
        <v>5</v>
      </c>
      <c r="J28" s="79">
        <f t="shared" si="16"/>
        <v>12</v>
      </c>
      <c r="K28" s="79">
        <f t="shared" si="17"/>
        <v>19</v>
      </c>
      <c r="L28" s="79">
        <f t="shared" si="18"/>
        <v>26</v>
      </c>
      <c r="M28" s="98"/>
      <c r="N28" s="78">
        <v>2</v>
      </c>
      <c r="O28" s="79">
        <f t="shared" si="19"/>
        <v>9</v>
      </c>
      <c r="P28" s="79">
        <f t="shared" si="20"/>
        <v>16</v>
      </c>
      <c r="Q28" s="79">
        <f t="shared" si="21"/>
        <v>23</v>
      </c>
      <c r="R28" s="80">
        <f>Q28+7</f>
        <v>30</v>
      </c>
      <c r="S28" s="147"/>
      <c r="T28" s="13" t="s">
        <v>13</v>
      </c>
      <c r="U28" s="14">
        <f>SUM(U25:U27)</f>
        <v>91</v>
      </c>
      <c r="V28" s="14">
        <f>SUM(V25:V27)</f>
        <v>60</v>
      </c>
      <c r="W28" s="14">
        <f>SUM(W25:W27)</f>
        <v>31</v>
      </c>
      <c r="X28" s="15">
        <f>SUM(X25:X27)</f>
        <v>477</v>
      </c>
    </row>
    <row r="29" spans="1:24" ht="14.25" customHeight="1" thickBot="1">
      <c r="A29" s="145"/>
      <c r="B29" s="77" t="s">
        <v>9</v>
      </c>
      <c r="C29" s="78">
        <v>2</v>
      </c>
      <c r="D29" s="79">
        <f t="shared" si="22"/>
        <v>9</v>
      </c>
      <c r="E29" s="79">
        <f t="shared" si="14"/>
        <v>16</v>
      </c>
      <c r="F29" s="79">
        <f t="shared" si="15"/>
        <v>23</v>
      </c>
      <c r="G29" s="80">
        <f>F29+7</f>
        <v>30</v>
      </c>
      <c r="H29" s="78"/>
      <c r="I29" s="79">
        <v>6</v>
      </c>
      <c r="J29" s="79">
        <f t="shared" si="16"/>
        <v>13</v>
      </c>
      <c r="K29" s="79">
        <f t="shared" si="17"/>
        <v>20</v>
      </c>
      <c r="L29" s="79">
        <f t="shared" si="18"/>
        <v>27</v>
      </c>
      <c r="M29" s="98"/>
      <c r="N29" s="78">
        <v>3</v>
      </c>
      <c r="O29" s="79">
        <f t="shared" si="19"/>
        <v>10</v>
      </c>
      <c r="P29" s="79">
        <f t="shared" si="20"/>
        <v>17</v>
      </c>
      <c r="Q29" s="79">
        <f t="shared" si="21"/>
        <v>24</v>
      </c>
      <c r="R29" s="80"/>
      <c r="S29" s="147"/>
      <c r="T29" s="16" t="s">
        <v>27</v>
      </c>
      <c r="U29" s="17">
        <f>U24+U28</f>
        <v>182</v>
      </c>
      <c r="V29" s="17">
        <f>V24+V28</f>
        <v>117</v>
      </c>
      <c r="W29" s="17">
        <f>W24+W28</f>
        <v>65</v>
      </c>
      <c r="X29" s="18">
        <f>X24+X28</f>
        <v>933</v>
      </c>
    </row>
    <row r="30" spans="1:24" ht="14.25" customHeight="1">
      <c r="A30" s="145"/>
      <c r="B30" s="77" t="s">
        <v>10</v>
      </c>
      <c r="C30" s="78">
        <v>3</v>
      </c>
      <c r="D30" s="79">
        <f t="shared" si="22"/>
        <v>10</v>
      </c>
      <c r="E30" s="79">
        <f t="shared" si="14"/>
        <v>17</v>
      </c>
      <c r="F30" s="79">
        <f t="shared" si="15"/>
        <v>24</v>
      </c>
      <c r="G30" s="80">
        <f>F30+7</f>
        <v>31</v>
      </c>
      <c r="H30" s="99"/>
      <c r="I30" s="79">
        <v>7</v>
      </c>
      <c r="J30" s="79">
        <f t="shared" si="16"/>
        <v>14</v>
      </c>
      <c r="K30" s="79">
        <f t="shared" si="17"/>
        <v>21</v>
      </c>
      <c r="L30" s="79">
        <f t="shared" si="18"/>
        <v>28</v>
      </c>
      <c r="M30" s="98"/>
      <c r="N30" s="78">
        <v>4</v>
      </c>
      <c r="O30" s="79">
        <f t="shared" si="19"/>
        <v>11</v>
      </c>
      <c r="P30" s="79">
        <f t="shared" si="20"/>
        <v>18</v>
      </c>
      <c r="Q30" s="79">
        <f t="shared" si="21"/>
        <v>25</v>
      </c>
      <c r="R30" s="80"/>
      <c r="S30" s="147"/>
      <c r="T30" s="4" t="s">
        <v>24</v>
      </c>
      <c r="U30" s="5">
        <v>31</v>
      </c>
      <c r="V30" s="5">
        <v>23</v>
      </c>
      <c r="W30" s="5">
        <f>U30-V30</f>
        <v>8</v>
      </c>
      <c r="X30" s="6">
        <f>V30*8</f>
        <v>184</v>
      </c>
    </row>
    <row r="31" spans="1:24" ht="14.25" customHeight="1">
      <c r="A31" s="145"/>
      <c r="B31" s="83" t="s">
        <v>11</v>
      </c>
      <c r="C31" s="81">
        <v>4</v>
      </c>
      <c r="D31" s="84">
        <f t="shared" si="22"/>
        <v>11</v>
      </c>
      <c r="E31" s="84">
        <f t="shared" si="14"/>
        <v>18</v>
      </c>
      <c r="F31" s="84">
        <f t="shared" si="15"/>
        <v>25</v>
      </c>
      <c r="G31" s="82"/>
      <c r="H31" s="81">
        <v>1</v>
      </c>
      <c r="I31" s="84">
        <f>H31+7</f>
        <v>8</v>
      </c>
      <c r="J31" s="84">
        <f t="shared" si="16"/>
        <v>15</v>
      </c>
      <c r="K31" s="84">
        <f t="shared" si="17"/>
        <v>22</v>
      </c>
      <c r="L31" s="84">
        <f t="shared" si="18"/>
        <v>29</v>
      </c>
      <c r="M31" s="98"/>
      <c r="N31" s="81">
        <v>5</v>
      </c>
      <c r="O31" s="84">
        <f t="shared" si="19"/>
        <v>12</v>
      </c>
      <c r="P31" s="84">
        <f t="shared" si="20"/>
        <v>19</v>
      </c>
      <c r="Q31" s="84">
        <f t="shared" si="21"/>
        <v>26</v>
      </c>
      <c r="R31" s="82"/>
      <c r="S31" s="147"/>
      <c r="T31" s="7" t="s">
        <v>25</v>
      </c>
      <c r="U31" s="8">
        <v>31</v>
      </c>
      <c r="V31" s="8">
        <v>21</v>
      </c>
      <c r="W31" s="8">
        <f>U31-V31</f>
        <v>10</v>
      </c>
      <c r="X31" s="6">
        <f>V31*8</f>
        <v>168</v>
      </c>
    </row>
    <row r="32" spans="1:24" ht="14.25" customHeight="1" thickBot="1">
      <c r="A32" s="145"/>
      <c r="B32" s="85" t="s">
        <v>12</v>
      </c>
      <c r="C32" s="88">
        <v>5</v>
      </c>
      <c r="D32" s="86">
        <f t="shared" si="22"/>
        <v>12</v>
      </c>
      <c r="E32" s="86">
        <f>D32+7</f>
        <v>19</v>
      </c>
      <c r="F32" s="86">
        <f>E32+7</f>
        <v>26</v>
      </c>
      <c r="G32" s="87"/>
      <c r="H32" s="88">
        <v>2</v>
      </c>
      <c r="I32" s="86">
        <f>H32+7</f>
        <v>9</v>
      </c>
      <c r="J32" s="86">
        <f t="shared" si="16"/>
        <v>16</v>
      </c>
      <c r="K32" s="86">
        <f>J32+7</f>
        <v>23</v>
      </c>
      <c r="L32" s="86">
        <f>K32+7</f>
        <v>30</v>
      </c>
      <c r="M32" s="100"/>
      <c r="N32" s="88">
        <v>6</v>
      </c>
      <c r="O32" s="86">
        <f>N32+7</f>
        <v>13</v>
      </c>
      <c r="P32" s="86">
        <f>O32+7</f>
        <v>20</v>
      </c>
      <c r="Q32" s="86">
        <f>P32+7</f>
        <v>27</v>
      </c>
      <c r="R32" s="87"/>
      <c r="S32" s="147"/>
      <c r="T32" s="10" t="s">
        <v>26</v>
      </c>
      <c r="U32" s="11">
        <v>30</v>
      </c>
      <c r="V32" s="11">
        <v>22</v>
      </c>
      <c r="W32" s="11">
        <f>U32-V32</f>
        <v>8</v>
      </c>
      <c r="X32" s="12">
        <f>V32*8</f>
        <v>176</v>
      </c>
    </row>
    <row r="33" spans="1:24" ht="14.25" customHeight="1" thickBot="1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7"/>
      <c r="T33" s="13" t="s">
        <v>23</v>
      </c>
      <c r="U33" s="14">
        <f>SUM(U30:U32)</f>
        <v>92</v>
      </c>
      <c r="V33" s="14">
        <f>SUM(V30:V32)</f>
        <v>66</v>
      </c>
      <c r="W33" s="14">
        <f>SUM(W30:W32)</f>
        <v>26</v>
      </c>
      <c r="X33" s="15">
        <f>SUM(X30:X32)</f>
        <v>528</v>
      </c>
    </row>
    <row r="34" spans="1:24" ht="14.25" customHeight="1" thickBot="1">
      <c r="A34" s="145"/>
      <c r="B34" s="128" t="s">
        <v>28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47"/>
      <c r="T34" s="16" t="s">
        <v>63</v>
      </c>
      <c r="U34" s="17">
        <f>U33+U29</f>
        <v>274</v>
      </c>
      <c r="V34" s="17">
        <f>V33+V29</f>
        <v>183</v>
      </c>
      <c r="W34" s="17">
        <f>W33+W29</f>
        <v>91</v>
      </c>
      <c r="X34" s="18">
        <f>X29+X33</f>
        <v>1461</v>
      </c>
    </row>
    <row r="35" spans="1:24" ht="14.25" customHeight="1" thickBot="1">
      <c r="A35" s="145"/>
      <c r="B35" s="72" t="s">
        <v>2</v>
      </c>
      <c r="C35" s="124" t="s">
        <v>29</v>
      </c>
      <c r="D35" s="125"/>
      <c r="E35" s="125"/>
      <c r="F35" s="125"/>
      <c r="G35" s="126"/>
      <c r="H35" s="124" t="s">
        <v>30</v>
      </c>
      <c r="I35" s="125"/>
      <c r="J35" s="125"/>
      <c r="K35" s="125"/>
      <c r="L35" s="125"/>
      <c r="M35" s="126"/>
      <c r="N35" s="124" t="s">
        <v>31</v>
      </c>
      <c r="O35" s="125"/>
      <c r="P35" s="125"/>
      <c r="Q35" s="125"/>
      <c r="R35" s="126"/>
      <c r="S35" s="147"/>
      <c r="T35" s="4" t="s">
        <v>29</v>
      </c>
      <c r="U35" s="5">
        <v>31</v>
      </c>
      <c r="V35" s="5">
        <v>22</v>
      </c>
      <c r="W35" s="5">
        <f>U35-V35</f>
        <v>9</v>
      </c>
      <c r="X35" s="6">
        <f>V35*8</f>
        <v>176</v>
      </c>
    </row>
    <row r="36" spans="1:24" ht="14.25" customHeight="1">
      <c r="A36" s="145"/>
      <c r="B36" s="73" t="s">
        <v>6</v>
      </c>
      <c r="C36" s="74"/>
      <c r="D36" s="75">
        <v>5</v>
      </c>
      <c r="E36" s="75">
        <f aca="true" t="shared" si="23" ref="D36:G41">D36+7</f>
        <v>12</v>
      </c>
      <c r="F36" s="75">
        <f t="shared" si="23"/>
        <v>19</v>
      </c>
      <c r="G36" s="76">
        <f t="shared" si="23"/>
        <v>26</v>
      </c>
      <c r="H36" s="74"/>
      <c r="I36" s="75">
        <v>2</v>
      </c>
      <c r="J36" s="75">
        <f>I36+7</f>
        <v>9</v>
      </c>
      <c r="K36" s="75">
        <f aca="true" t="shared" si="24" ref="K36:K41">J36+7</f>
        <v>16</v>
      </c>
      <c r="L36" s="75">
        <f aca="true" t="shared" si="25" ref="L36:L41">K36+7</f>
        <v>23</v>
      </c>
      <c r="M36" s="76">
        <f>L36+7</f>
        <v>30</v>
      </c>
      <c r="N36" s="74"/>
      <c r="O36" s="75">
        <f aca="true" t="shared" si="26" ref="O36:O41">N36+7</f>
        <v>7</v>
      </c>
      <c r="P36" s="75">
        <f aca="true" t="shared" si="27" ref="P36:P41">O36+7</f>
        <v>14</v>
      </c>
      <c r="Q36" s="75">
        <f aca="true" t="shared" si="28" ref="Q36:Q41">P36+7</f>
        <v>21</v>
      </c>
      <c r="R36" s="76">
        <f>Q36+7</f>
        <v>28</v>
      </c>
      <c r="S36" s="147"/>
      <c r="T36" s="7" t="s">
        <v>30</v>
      </c>
      <c r="U36" s="8">
        <v>30</v>
      </c>
      <c r="V36" s="8">
        <v>20</v>
      </c>
      <c r="W36" s="8">
        <f>U36-V36</f>
        <v>10</v>
      </c>
      <c r="X36" s="6">
        <f>V36*8-1</f>
        <v>159</v>
      </c>
    </row>
    <row r="37" spans="1:24" ht="14.25" customHeight="1" thickBot="1">
      <c r="A37" s="145"/>
      <c r="B37" s="77" t="s">
        <v>7</v>
      </c>
      <c r="C37" s="78"/>
      <c r="D37" s="79">
        <v>6</v>
      </c>
      <c r="E37" s="79">
        <f t="shared" si="23"/>
        <v>13</v>
      </c>
      <c r="F37" s="79">
        <f t="shared" si="23"/>
        <v>20</v>
      </c>
      <c r="G37" s="80">
        <f t="shared" si="23"/>
        <v>27</v>
      </c>
      <c r="H37" s="78"/>
      <c r="I37" s="79" t="s">
        <v>70</v>
      </c>
      <c r="J37" s="79">
        <v>10</v>
      </c>
      <c r="K37" s="79">
        <f t="shared" si="24"/>
        <v>17</v>
      </c>
      <c r="L37" s="79">
        <f t="shared" si="25"/>
        <v>24</v>
      </c>
      <c r="M37" s="9"/>
      <c r="N37" s="78">
        <v>1</v>
      </c>
      <c r="O37" s="79">
        <f t="shared" si="26"/>
        <v>8</v>
      </c>
      <c r="P37" s="79">
        <f t="shared" si="27"/>
        <v>15</v>
      </c>
      <c r="Q37" s="79">
        <f t="shared" si="28"/>
        <v>22</v>
      </c>
      <c r="R37" s="80">
        <f>Q37+7</f>
        <v>29</v>
      </c>
      <c r="S37" s="147"/>
      <c r="T37" s="10" t="s">
        <v>31</v>
      </c>
      <c r="U37" s="11">
        <v>31</v>
      </c>
      <c r="V37" s="11">
        <v>23</v>
      </c>
      <c r="W37" s="11">
        <f>U37-V37</f>
        <v>8</v>
      </c>
      <c r="X37" s="12">
        <f>V37*8-1</f>
        <v>183</v>
      </c>
    </row>
    <row r="38" spans="1:24" ht="14.25" customHeight="1" thickBot="1">
      <c r="A38" s="145"/>
      <c r="B38" s="77" t="s">
        <v>8</v>
      </c>
      <c r="C38" s="78"/>
      <c r="D38" s="79">
        <f t="shared" si="23"/>
        <v>7</v>
      </c>
      <c r="E38" s="79">
        <f t="shared" si="23"/>
        <v>14</v>
      </c>
      <c r="F38" s="79">
        <f t="shared" si="23"/>
        <v>21</v>
      </c>
      <c r="G38" s="80">
        <f t="shared" si="23"/>
        <v>28</v>
      </c>
      <c r="H38" s="78"/>
      <c r="I38" s="116">
        <v>4</v>
      </c>
      <c r="J38" s="79">
        <f>I38+7</f>
        <v>11</v>
      </c>
      <c r="K38" s="79">
        <f t="shared" si="24"/>
        <v>18</v>
      </c>
      <c r="L38" s="79">
        <f t="shared" si="25"/>
        <v>25</v>
      </c>
      <c r="M38" s="98"/>
      <c r="N38" s="78">
        <v>2</v>
      </c>
      <c r="O38" s="79">
        <f t="shared" si="26"/>
        <v>9</v>
      </c>
      <c r="P38" s="79">
        <f t="shared" si="27"/>
        <v>16</v>
      </c>
      <c r="Q38" s="79">
        <f t="shared" si="28"/>
        <v>23</v>
      </c>
      <c r="R38" s="80">
        <f>Q38+7</f>
        <v>30</v>
      </c>
      <c r="S38" s="147"/>
      <c r="T38" s="13" t="s">
        <v>28</v>
      </c>
      <c r="U38" s="14">
        <f>SUM(U35:U37)</f>
        <v>92</v>
      </c>
      <c r="V38" s="14">
        <f>SUM(V35:V37)</f>
        <v>65</v>
      </c>
      <c r="W38" s="14">
        <f>SUM(W35:W37)</f>
        <v>27</v>
      </c>
      <c r="X38" s="15">
        <f>SUM(X35:X37)</f>
        <v>518</v>
      </c>
    </row>
    <row r="39" spans="1:24" ht="14.25" customHeight="1" thickBot="1">
      <c r="A39" s="145"/>
      <c r="B39" s="77" t="s">
        <v>9</v>
      </c>
      <c r="C39" s="78">
        <v>1</v>
      </c>
      <c r="D39" s="79">
        <f t="shared" si="23"/>
        <v>8</v>
      </c>
      <c r="E39" s="79">
        <f t="shared" si="23"/>
        <v>15</v>
      </c>
      <c r="F39" s="79">
        <f t="shared" si="23"/>
        <v>22</v>
      </c>
      <c r="G39" s="80">
        <f t="shared" si="23"/>
        <v>29</v>
      </c>
      <c r="H39" s="78"/>
      <c r="I39" s="79">
        <v>5</v>
      </c>
      <c r="J39" s="79">
        <f>I39+7</f>
        <v>12</v>
      </c>
      <c r="K39" s="79">
        <f t="shared" si="24"/>
        <v>19</v>
      </c>
      <c r="L39" s="79">
        <f t="shared" si="25"/>
        <v>26</v>
      </c>
      <c r="M39" s="98"/>
      <c r="N39" s="78">
        <v>3</v>
      </c>
      <c r="O39" s="79">
        <f t="shared" si="26"/>
        <v>10</v>
      </c>
      <c r="P39" s="79">
        <f t="shared" si="27"/>
        <v>17</v>
      </c>
      <c r="Q39" s="79">
        <f t="shared" si="28"/>
        <v>24</v>
      </c>
      <c r="R39" s="80" t="s">
        <v>69</v>
      </c>
      <c r="S39" s="147"/>
      <c r="T39" s="16" t="s">
        <v>32</v>
      </c>
      <c r="U39" s="17">
        <f>U33+U38</f>
        <v>184</v>
      </c>
      <c r="V39" s="17">
        <f>V33+V38</f>
        <v>131</v>
      </c>
      <c r="W39" s="17">
        <f>W33+W38</f>
        <v>53</v>
      </c>
      <c r="X39" s="18">
        <f>X33+X38</f>
        <v>1046</v>
      </c>
    </row>
    <row r="40" spans="1:24" ht="14.25" customHeight="1" thickBot="1">
      <c r="A40" s="145"/>
      <c r="B40" s="77" t="s">
        <v>10</v>
      </c>
      <c r="C40" s="78">
        <v>2</v>
      </c>
      <c r="D40" s="79">
        <f t="shared" si="23"/>
        <v>9</v>
      </c>
      <c r="E40" s="79">
        <f t="shared" si="23"/>
        <v>16</v>
      </c>
      <c r="F40" s="79">
        <f t="shared" si="23"/>
        <v>23</v>
      </c>
      <c r="G40" s="80">
        <f t="shared" si="23"/>
        <v>30</v>
      </c>
      <c r="H40" s="99"/>
      <c r="I40" s="79">
        <v>6</v>
      </c>
      <c r="J40" s="79">
        <f>I40+7</f>
        <v>13</v>
      </c>
      <c r="K40" s="79">
        <f t="shared" si="24"/>
        <v>20</v>
      </c>
      <c r="L40" s="79">
        <f t="shared" si="25"/>
        <v>27</v>
      </c>
      <c r="M40" s="98"/>
      <c r="N40" s="78">
        <v>4</v>
      </c>
      <c r="O40" s="79">
        <f t="shared" si="26"/>
        <v>11</v>
      </c>
      <c r="P40" s="79">
        <f t="shared" si="27"/>
        <v>18</v>
      </c>
      <c r="Q40" s="79">
        <f t="shared" si="28"/>
        <v>25</v>
      </c>
      <c r="R40" s="80"/>
      <c r="S40" s="147"/>
      <c r="T40" s="19" t="s">
        <v>33</v>
      </c>
      <c r="U40" s="20">
        <f>U39+U29</f>
        <v>366</v>
      </c>
      <c r="V40" s="20">
        <f>V39+V29</f>
        <v>248</v>
      </c>
      <c r="W40" s="20">
        <f>W39+W29</f>
        <v>118</v>
      </c>
      <c r="X40" s="21">
        <f>X39+X29</f>
        <v>1979</v>
      </c>
    </row>
    <row r="41" spans="1:24" ht="14.25" customHeight="1">
      <c r="A41" s="145"/>
      <c r="B41" s="83" t="s">
        <v>11</v>
      </c>
      <c r="C41" s="81">
        <v>3</v>
      </c>
      <c r="D41" s="84">
        <f t="shared" si="23"/>
        <v>10</v>
      </c>
      <c r="E41" s="84">
        <f t="shared" si="23"/>
        <v>17</v>
      </c>
      <c r="F41" s="84">
        <f t="shared" si="23"/>
        <v>24</v>
      </c>
      <c r="G41" s="84">
        <f t="shared" si="23"/>
        <v>31</v>
      </c>
      <c r="H41" s="81"/>
      <c r="I41" s="84">
        <f>H41+7</f>
        <v>7</v>
      </c>
      <c r="J41" s="84">
        <f>I41+7</f>
        <v>14</v>
      </c>
      <c r="K41" s="84">
        <f t="shared" si="24"/>
        <v>21</v>
      </c>
      <c r="L41" s="84">
        <f t="shared" si="25"/>
        <v>28</v>
      </c>
      <c r="M41" s="98"/>
      <c r="N41" s="81">
        <v>5</v>
      </c>
      <c r="O41" s="84">
        <f t="shared" si="26"/>
        <v>12</v>
      </c>
      <c r="P41" s="84">
        <f t="shared" si="27"/>
        <v>19</v>
      </c>
      <c r="Q41" s="84">
        <f t="shared" si="28"/>
        <v>26</v>
      </c>
      <c r="R41" s="82"/>
      <c r="S41" s="147"/>
      <c r="T41" s="153" t="s">
        <v>34</v>
      </c>
      <c r="U41" s="154"/>
      <c r="V41" s="154"/>
      <c r="W41" s="155"/>
      <c r="X41" s="143">
        <f>ROUND(X40/12,2)</f>
        <v>164.92</v>
      </c>
    </row>
    <row r="42" spans="1:24" ht="14.25" customHeight="1" thickBot="1">
      <c r="A42" s="145"/>
      <c r="B42" s="85" t="s">
        <v>12</v>
      </c>
      <c r="C42" s="88">
        <v>4</v>
      </c>
      <c r="D42" s="86">
        <f>C42+7</f>
        <v>11</v>
      </c>
      <c r="E42" s="86">
        <f>D42+7</f>
        <v>18</v>
      </c>
      <c r="F42" s="86">
        <f>E42+7</f>
        <v>25</v>
      </c>
      <c r="G42" s="87"/>
      <c r="H42" s="88">
        <v>1</v>
      </c>
      <c r="I42" s="86">
        <f>H42+7</f>
        <v>8</v>
      </c>
      <c r="J42" s="86">
        <f>I42+7</f>
        <v>15</v>
      </c>
      <c r="K42" s="86">
        <f>J42+7</f>
        <v>22</v>
      </c>
      <c r="L42" s="86">
        <f>K42+7</f>
        <v>29</v>
      </c>
      <c r="M42" s="100"/>
      <c r="N42" s="88">
        <v>6</v>
      </c>
      <c r="O42" s="86">
        <f>N42+7</f>
        <v>13</v>
      </c>
      <c r="P42" s="86">
        <f>O42+7</f>
        <v>20</v>
      </c>
      <c r="Q42" s="86">
        <f>P42+7</f>
        <v>27</v>
      </c>
      <c r="R42" s="87"/>
      <c r="S42" s="147"/>
      <c r="T42" s="156"/>
      <c r="U42" s="157"/>
      <c r="V42" s="157"/>
      <c r="W42" s="158"/>
      <c r="X42" s="144"/>
    </row>
    <row r="43" spans="1:24" s="22" customFormat="1" ht="13.5" customHeight="1">
      <c r="A43" s="145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</row>
    <row r="44" spans="1:24" ht="13.5" customHeight="1">
      <c r="A44" s="145"/>
      <c r="B44" s="142" t="s">
        <v>50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</row>
    <row r="45" spans="1:24" ht="13.5" customHeight="1">
      <c r="A45" s="145"/>
      <c r="B45" s="23" t="s">
        <v>62</v>
      </c>
      <c r="C45" s="3" t="s">
        <v>35</v>
      </c>
      <c r="D45" s="142" t="s">
        <v>61</v>
      </c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</row>
    <row r="46" spans="1:24" ht="13.5" customHeight="1">
      <c r="A46" s="145"/>
      <c r="B46" s="23" t="s">
        <v>36</v>
      </c>
      <c r="C46" s="3" t="s">
        <v>35</v>
      </c>
      <c r="D46" s="142" t="s">
        <v>37</v>
      </c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</row>
    <row r="47" spans="1:24" ht="13.5" customHeight="1">
      <c r="A47" s="145"/>
      <c r="B47" s="23" t="s">
        <v>38</v>
      </c>
      <c r="C47" s="3" t="s">
        <v>35</v>
      </c>
      <c r="D47" s="142" t="s">
        <v>39</v>
      </c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</row>
    <row r="48" spans="1:24" ht="13.5" customHeight="1">
      <c r="A48" s="145"/>
      <c r="B48" s="23" t="s">
        <v>40</v>
      </c>
      <c r="C48" s="3" t="s">
        <v>35</v>
      </c>
      <c r="D48" s="142" t="s">
        <v>41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</row>
    <row r="49" spans="1:24" ht="13.5" customHeight="1">
      <c r="A49" s="145"/>
      <c r="B49" s="23" t="s">
        <v>42</v>
      </c>
      <c r="C49" s="3" t="s">
        <v>35</v>
      </c>
      <c r="D49" s="142" t="s">
        <v>43</v>
      </c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</row>
    <row r="50" spans="1:24" ht="13.5" customHeight="1">
      <c r="A50" s="145"/>
      <c r="B50" s="23" t="s">
        <v>44</v>
      </c>
      <c r="C50" s="3" t="s">
        <v>35</v>
      </c>
      <c r="D50" s="142" t="s">
        <v>45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</row>
    <row r="51" spans="1:24" ht="13.5" customHeight="1">
      <c r="A51" s="145"/>
      <c r="B51" s="23" t="s">
        <v>46</v>
      </c>
      <c r="C51" s="3" t="s">
        <v>35</v>
      </c>
      <c r="D51" s="142" t="s">
        <v>47</v>
      </c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</row>
    <row r="52" spans="1:24" ht="13.5" customHeight="1">
      <c r="A52" s="145"/>
      <c r="B52" s="23" t="s">
        <v>48</v>
      </c>
      <c r="C52" s="3" t="s">
        <v>35</v>
      </c>
      <c r="D52" s="142" t="s">
        <v>49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</row>
    <row r="53" spans="1:24" ht="17.25" customHeight="1">
      <c r="A53" s="145"/>
      <c r="B53" s="149" t="str">
        <f>"Норма рабочего времени на 2020 год при 40-часовой рабочей неделе - "&amp;X40&amp;" часов."</f>
        <v>Норма рабочего времени на 2020 год при 40-часовой рабочей неделе - 1979 часов.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</row>
    <row r="54" spans="1:24" ht="17.25" customHeight="1">
      <c r="A54" s="145"/>
      <c r="B54" s="149" t="str">
        <f>"Среднемесячное количество рабочих часов в 2020 году - "&amp;X41&amp;" часа."</f>
        <v>Среднемесячное количество рабочих часов в 2020 году - 164,92 часа.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</row>
    <row r="55" spans="1:24" ht="13.5" customHeight="1">
      <c r="A55" s="145"/>
      <c r="B55" s="151" t="s">
        <v>65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sheetProtection/>
  <mergeCells count="47">
    <mergeCell ref="B55:X55"/>
    <mergeCell ref="B44:X44"/>
    <mergeCell ref="D45:X45"/>
    <mergeCell ref="T41:W42"/>
    <mergeCell ref="D50:X50"/>
    <mergeCell ref="B43:X43"/>
    <mergeCell ref="M5:R5"/>
    <mergeCell ref="H25:M25"/>
    <mergeCell ref="N25:R25"/>
    <mergeCell ref="H35:M35"/>
    <mergeCell ref="N35:R35"/>
    <mergeCell ref="X41:X42"/>
    <mergeCell ref="A1:A55"/>
    <mergeCell ref="B13:R13"/>
    <mergeCell ref="B23:R23"/>
    <mergeCell ref="B33:R33"/>
    <mergeCell ref="S1:S42"/>
    <mergeCell ref="B3:R3"/>
    <mergeCell ref="D52:X52"/>
    <mergeCell ref="B53:X53"/>
    <mergeCell ref="B54:X54"/>
    <mergeCell ref="W19:W20"/>
    <mergeCell ref="B24:R24"/>
    <mergeCell ref="T18:T20"/>
    <mergeCell ref="U19:U20"/>
    <mergeCell ref="V19:V20"/>
    <mergeCell ref="D51:X51"/>
    <mergeCell ref="D47:X47"/>
    <mergeCell ref="D48:X48"/>
    <mergeCell ref="D49:X49"/>
    <mergeCell ref="D46:X46"/>
    <mergeCell ref="B1:R1"/>
    <mergeCell ref="B2:R2"/>
    <mergeCell ref="B4:R4"/>
    <mergeCell ref="B14:R14"/>
    <mergeCell ref="C5:G5"/>
    <mergeCell ref="H5:L5"/>
    <mergeCell ref="N15:R15"/>
    <mergeCell ref="B15:C15"/>
    <mergeCell ref="D15:H15"/>
    <mergeCell ref="C25:G25"/>
    <mergeCell ref="C35:G35"/>
    <mergeCell ref="T17:X17"/>
    <mergeCell ref="B34:R34"/>
    <mergeCell ref="I15:M15"/>
    <mergeCell ref="X18:X20"/>
    <mergeCell ref="U18:W18"/>
  </mergeCells>
  <hyperlinks>
    <hyperlink ref="B55:X55" r:id="rId1" display="Производственный календарь подготовлен ИД &quot;Вариант-52&quot;, 452800, РБ, Янаул, Азина, 27 тел. 8-961-044-48-52, веб-сайт: variant52.ru"/>
    <hyperlink ref="B1:R1" r:id="rId2" display="ПРОИЗВОДСТВЕННЫЙ КАЛЕНДАРЬ"/>
  </hyperlinks>
  <printOptions/>
  <pageMargins left="0.87" right="0.33" top="0.52" bottom="0.53" header="0.5" footer="0.5"/>
  <pageSetup horizontalDpi="600" verticalDpi="600" orientation="portrait" paperSize="9" scale="8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"/>
  <sheetViews>
    <sheetView showGridLines="0" zoomScale="140" zoomScaleNormal="140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3.25390625" style="2" customWidth="1"/>
    <col min="2" max="2" width="17.75390625" style="2" customWidth="1"/>
    <col min="3" max="15" width="4.75390625" style="2" customWidth="1"/>
    <col min="16" max="16" width="5.25390625" style="2" customWidth="1"/>
    <col min="17" max="20" width="4.75390625" style="2" customWidth="1"/>
    <col min="21" max="21" width="5.625" style="2" customWidth="1"/>
    <col min="22" max="22" width="5.375" style="2" customWidth="1"/>
    <col min="23" max="27" width="3.25390625" style="2" customWidth="1"/>
    <col min="28" max="16384" width="9.125" style="2" customWidth="1"/>
  </cols>
  <sheetData>
    <row r="1" spans="1:7" s="22" customFormat="1" ht="13.5" customHeight="1" thickBot="1">
      <c r="A1" s="27"/>
      <c r="B1" s="27"/>
      <c r="C1" s="27"/>
      <c r="D1" s="27"/>
      <c r="E1" s="27"/>
      <c r="F1" s="27"/>
      <c r="G1" s="27"/>
    </row>
    <row r="2" spans="1:28" ht="62.25" customHeight="1" thickBot="1">
      <c r="A2" s="24"/>
      <c r="B2" s="44" t="s">
        <v>17</v>
      </c>
      <c r="C2" s="31" t="s">
        <v>3</v>
      </c>
      <c r="D2" s="30" t="s">
        <v>4</v>
      </c>
      <c r="E2" s="30" t="s">
        <v>5</v>
      </c>
      <c r="F2" s="35" t="s">
        <v>51</v>
      </c>
      <c r="G2" s="41" t="s">
        <v>14</v>
      </c>
      <c r="H2" s="30" t="s">
        <v>15</v>
      </c>
      <c r="I2" s="30" t="s">
        <v>16</v>
      </c>
      <c r="J2" s="33" t="s">
        <v>52</v>
      </c>
      <c r="K2" s="39" t="s">
        <v>27</v>
      </c>
      <c r="L2" s="41" t="s">
        <v>24</v>
      </c>
      <c r="M2" s="30" t="s">
        <v>25</v>
      </c>
      <c r="N2" s="30" t="s">
        <v>26</v>
      </c>
      <c r="O2" s="33" t="s">
        <v>53</v>
      </c>
      <c r="P2" s="39" t="s">
        <v>63</v>
      </c>
      <c r="Q2" s="41" t="s">
        <v>29</v>
      </c>
      <c r="R2" s="30" t="s">
        <v>30</v>
      </c>
      <c r="S2" s="30" t="s">
        <v>31</v>
      </c>
      <c r="T2" s="49" t="s">
        <v>54</v>
      </c>
      <c r="U2" s="43" t="s">
        <v>32</v>
      </c>
      <c r="V2" s="37" t="s">
        <v>55</v>
      </c>
      <c r="W2" s="28"/>
      <c r="X2" s="28"/>
      <c r="Y2" s="28"/>
      <c r="Z2" s="28"/>
      <c r="AA2" s="28"/>
      <c r="AB2" s="28"/>
    </row>
    <row r="3" spans="1:22" ht="13.5" customHeight="1">
      <c r="A3" s="24"/>
      <c r="B3" s="45" t="s">
        <v>56</v>
      </c>
      <c r="C3" s="32"/>
      <c r="D3" s="29"/>
      <c r="E3" s="29"/>
      <c r="F3" s="36"/>
      <c r="G3" s="42"/>
      <c r="H3" s="29"/>
      <c r="I3" s="29"/>
      <c r="J3" s="34"/>
      <c r="K3" s="40"/>
      <c r="L3" s="42"/>
      <c r="M3" s="29"/>
      <c r="N3" s="29"/>
      <c r="O3" s="34"/>
      <c r="P3" s="40"/>
      <c r="Q3" s="42"/>
      <c r="R3" s="29"/>
      <c r="S3" s="29"/>
      <c r="T3" s="34"/>
      <c r="U3" s="40"/>
      <c r="V3" s="38"/>
    </row>
    <row r="4" spans="1:22" ht="20.25" customHeight="1">
      <c r="A4" s="24"/>
      <c r="B4" s="46" t="s">
        <v>57</v>
      </c>
      <c r="C4" s="50">
        <f>'PK-2020'!U21</f>
        <v>31</v>
      </c>
      <c r="D4" s="51">
        <f>'PK-2020'!U22</f>
        <v>29</v>
      </c>
      <c r="E4" s="51">
        <f>'PK-2020'!U23</f>
        <v>31</v>
      </c>
      <c r="F4" s="52">
        <f>SUM(C4:E4)</f>
        <v>91</v>
      </c>
      <c r="G4" s="63">
        <f>'PK-2020'!U25</f>
        <v>30</v>
      </c>
      <c r="H4" s="51">
        <f>'PK-2020'!U26</f>
        <v>31</v>
      </c>
      <c r="I4" s="51">
        <f>'PK-2020'!U27</f>
        <v>30</v>
      </c>
      <c r="J4" s="53">
        <f>SUM(G4:I4)</f>
        <v>91</v>
      </c>
      <c r="K4" s="54">
        <f>F4+J4</f>
        <v>182</v>
      </c>
      <c r="L4" s="63">
        <f>'PK-2020'!U30</f>
        <v>31</v>
      </c>
      <c r="M4" s="51">
        <f>'PK-2020'!U31</f>
        <v>31</v>
      </c>
      <c r="N4" s="51">
        <f>'PK-2020'!U32</f>
        <v>30</v>
      </c>
      <c r="O4" s="53">
        <f>SUM(L4:N4)</f>
        <v>92</v>
      </c>
      <c r="P4" s="54">
        <f>K4+O4</f>
        <v>274</v>
      </c>
      <c r="Q4" s="63">
        <f>'PK-2020'!U35</f>
        <v>31</v>
      </c>
      <c r="R4" s="51">
        <f>'PK-2020'!U36</f>
        <v>30</v>
      </c>
      <c r="S4" s="51">
        <f>'PK-2020'!U37</f>
        <v>31</v>
      </c>
      <c r="T4" s="53">
        <f>SUM(Q4:S4)</f>
        <v>92</v>
      </c>
      <c r="U4" s="54">
        <f>O4+T4</f>
        <v>184</v>
      </c>
      <c r="V4" s="55">
        <f>K4+U4</f>
        <v>366</v>
      </c>
    </row>
    <row r="5" spans="1:22" ht="20.25" customHeight="1">
      <c r="A5" s="24"/>
      <c r="B5" s="47" t="s">
        <v>58</v>
      </c>
      <c r="C5" s="64">
        <f>'PK-2020'!V21</f>
        <v>17</v>
      </c>
      <c r="D5" s="65">
        <f>'PK-2020'!V22</f>
        <v>19</v>
      </c>
      <c r="E5" s="66">
        <f>'PK-2020'!V23</f>
        <v>21</v>
      </c>
      <c r="F5" s="56">
        <f>SUM(C5:E5)</f>
        <v>57</v>
      </c>
      <c r="G5" s="67">
        <f>'PK-2020'!V25</f>
        <v>22</v>
      </c>
      <c r="H5" s="66">
        <f>'PK-2020'!V26</f>
        <v>17</v>
      </c>
      <c r="I5" s="66">
        <f>'PK-2020'!V27</f>
        <v>21</v>
      </c>
      <c r="J5" s="57">
        <f>SUM(G5:I5)</f>
        <v>60</v>
      </c>
      <c r="K5" s="58">
        <f>F5+J5</f>
        <v>117</v>
      </c>
      <c r="L5" s="67">
        <f>'PK-2020'!V30</f>
        <v>23</v>
      </c>
      <c r="M5" s="66">
        <f>'PK-2020'!V31</f>
        <v>21</v>
      </c>
      <c r="N5" s="66">
        <f>'PK-2020'!V32</f>
        <v>22</v>
      </c>
      <c r="O5" s="57">
        <f>SUM(L5:N5)</f>
        <v>66</v>
      </c>
      <c r="P5" s="58">
        <f>K5+O5</f>
        <v>183</v>
      </c>
      <c r="Q5" s="67">
        <f>'PK-2020'!V35</f>
        <v>22</v>
      </c>
      <c r="R5" s="66">
        <f>'PK-2020'!V36</f>
        <v>20</v>
      </c>
      <c r="S5" s="66">
        <f>'PK-2020'!V37</f>
        <v>23</v>
      </c>
      <c r="T5" s="57">
        <f>SUM(Q5:S5)</f>
        <v>65</v>
      </c>
      <c r="U5" s="58">
        <f>O5+T5</f>
        <v>131</v>
      </c>
      <c r="V5" s="59">
        <f>K5+U5</f>
        <v>248</v>
      </c>
    </row>
    <row r="6" spans="1:22" ht="20.25" customHeight="1">
      <c r="A6" s="24"/>
      <c r="B6" s="47" t="s">
        <v>59</v>
      </c>
      <c r="C6" s="64">
        <f>C4-C5</f>
        <v>14</v>
      </c>
      <c r="D6" s="66">
        <f>D4-D5</f>
        <v>10</v>
      </c>
      <c r="E6" s="66">
        <f>E4-E5</f>
        <v>10</v>
      </c>
      <c r="F6" s="56">
        <f>SUM(C6:E6)</f>
        <v>34</v>
      </c>
      <c r="G6" s="67">
        <f>G4-G5</f>
        <v>8</v>
      </c>
      <c r="H6" s="66">
        <f>H4-H5</f>
        <v>14</v>
      </c>
      <c r="I6" s="66">
        <f>I4-I5</f>
        <v>9</v>
      </c>
      <c r="J6" s="57">
        <f>SUM(G6:I6)</f>
        <v>31</v>
      </c>
      <c r="K6" s="58">
        <f>F6+J6</f>
        <v>65</v>
      </c>
      <c r="L6" s="67">
        <f>L4-L5</f>
        <v>8</v>
      </c>
      <c r="M6" s="66">
        <f>M4-M5</f>
        <v>10</v>
      </c>
      <c r="N6" s="66">
        <f>N4-N5</f>
        <v>8</v>
      </c>
      <c r="O6" s="57">
        <f>SUM(L6:N6)</f>
        <v>26</v>
      </c>
      <c r="P6" s="58">
        <f>K6+O6</f>
        <v>91</v>
      </c>
      <c r="Q6" s="67">
        <f>Q4-Q5</f>
        <v>9</v>
      </c>
      <c r="R6" s="66">
        <f>R4-R5</f>
        <v>10</v>
      </c>
      <c r="S6" s="66">
        <f>S4-S5</f>
        <v>8</v>
      </c>
      <c r="T6" s="57">
        <f>SUM(Q6:S6)</f>
        <v>27</v>
      </c>
      <c r="U6" s="58">
        <f>O6+T6</f>
        <v>53</v>
      </c>
      <c r="V6" s="59">
        <f>K6+U6</f>
        <v>118</v>
      </c>
    </row>
    <row r="7" spans="1:22" ht="20.25" customHeight="1" thickBot="1">
      <c r="A7" s="24"/>
      <c r="B7" s="48" t="s">
        <v>60</v>
      </c>
      <c r="C7" s="68">
        <f>'PK-2020'!X21</f>
        <v>136</v>
      </c>
      <c r="D7" s="69">
        <f>'PK-2020'!X22</f>
        <v>152</v>
      </c>
      <c r="E7" s="69">
        <f>'PK-2020'!X23</f>
        <v>168</v>
      </c>
      <c r="F7" s="60">
        <f>SUM(C7:E7)</f>
        <v>456</v>
      </c>
      <c r="G7" s="70">
        <f>'PK-2020'!X25</f>
        <v>175</v>
      </c>
      <c r="H7" s="69">
        <f>'PK-2020'!X26</f>
        <v>135</v>
      </c>
      <c r="I7" s="69">
        <f>'PK-2020'!X27</f>
        <v>167</v>
      </c>
      <c r="J7" s="61">
        <f>SUM(G7:I7)</f>
        <v>477</v>
      </c>
      <c r="K7" s="62">
        <f>F7+J7</f>
        <v>933</v>
      </c>
      <c r="L7" s="70">
        <f>'PK-2020'!X30</f>
        <v>184</v>
      </c>
      <c r="M7" s="69">
        <f>'PK-2020'!X31</f>
        <v>168</v>
      </c>
      <c r="N7" s="69">
        <f>'PK-2020'!X32</f>
        <v>176</v>
      </c>
      <c r="O7" s="61">
        <f>SUM(L7:N7)</f>
        <v>528</v>
      </c>
      <c r="P7" s="62">
        <f>K7+O7</f>
        <v>1461</v>
      </c>
      <c r="Q7" s="70">
        <f>'PK-2020'!X35</f>
        <v>176</v>
      </c>
      <c r="R7" s="69">
        <f>'PK-2020'!X36</f>
        <v>159</v>
      </c>
      <c r="S7" s="69">
        <f>'PK-2020'!X37</f>
        <v>183</v>
      </c>
      <c r="T7" s="61">
        <f>SUM(Q7:S7)</f>
        <v>518</v>
      </c>
      <c r="U7" s="62">
        <f>O7+T7</f>
        <v>1046</v>
      </c>
      <c r="V7" s="71">
        <f>K7+U7</f>
        <v>1979</v>
      </c>
    </row>
    <row r="8" spans="1:7" ht="13.5" customHeight="1">
      <c r="A8" s="24"/>
      <c r="B8" s="24"/>
      <c r="C8" s="24"/>
      <c r="D8" s="24"/>
      <c r="E8" s="24"/>
      <c r="F8" s="24"/>
      <c r="G8" s="24"/>
    </row>
    <row r="9" spans="1:7" ht="13.5" customHeight="1">
      <c r="A9" s="24"/>
      <c r="B9" s="24"/>
      <c r="C9" s="24"/>
      <c r="D9" s="24"/>
      <c r="E9" s="24"/>
      <c r="F9" s="24"/>
      <c r="G9" s="24"/>
    </row>
    <row r="10" spans="1:7" ht="13.5" customHeight="1">
      <c r="A10" s="24"/>
      <c r="B10" s="24"/>
      <c r="C10" s="24"/>
      <c r="D10" s="24"/>
      <c r="E10" s="24"/>
      <c r="F10" s="24"/>
      <c r="G10" s="24"/>
    </row>
    <row r="11" spans="1:7" ht="17.25" customHeight="1">
      <c r="A11" s="25"/>
      <c r="B11" s="25"/>
      <c r="C11" s="25"/>
      <c r="D11" s="25"/>
      <c r="E11" s="25"/>
      <c r="F11" s="25"/>
      <c r="G11" s="25"/>
    </row>
    <row r="12" spans="1:7" ht="17.25" customHeight="1">
      <c r="A12" s="25"/>
      <c r="B12" s="25"/>
      <c r="C12" s="25"/>
      <c r="D12" s="25"/>
      <c r="E12" s="25"/>
      <c r="F12" s="25"/>
      <c r="G12" s="25"/>
    </row>
    <row r="13" spans="1:7" ht="13.5" customHeight="1">
      <c r="A13" s="26"/>
      <c r="B13" s="26"/>
      <c r="C13" s="26"/>
      <c r="D13" s="26"/>
      <c r="E13" s="26"/>
      <c r="F13" s="26"/>
      <c r="G13" s="26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sheetProtection/>
  <hyperlinks>
    <hyperlink ref="A13:G13" r:id="rId1" display="Производственный календарь подготовлен ИД &quot;Вариант-52&quot;, 452800, РБ, Янаул, Азина, 27 тел. 8-961-044-48-52, веб-сайт: variant52.ru"/>
  </hyperlinks>
  <printOptions/>
  <pageMargins left="0.87" right="0.33" top="0.52" bottom="0.53" header="0.5" footer="0.5"/>
  <pageSetup horizontalDpi="600" verticalDpi="600" orientation="portrait" paperSize="9" scale="84" r:id="rId2"/>
  <ignoredErrors>
    <ignoredError sqref="F6 O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http://variant52.ru</Company>
  <HyperlinkBase>http://variant52.ru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Календарь 2012</dc:title>
  <dc:subject>производственный</dc:subject>
  <dc:creator>Вариант-52</dc:creator>
  <cp:keywords/>
  <dc:description/>
  <cp:lastModifiedBy>Ахматханов Айдар Рамусович</cp:lastModifiedBy>
  <cp:lastPrinted>2011-09-28T05:06:22Z</cp:lastPrinted>
  <dcterms:created xsi:type="dcterms:W3CDTF">2011-06-02T05:49:14Z</dcterms:created>
  <dcterms:modified xsi:type="dcterms:W3CDTF">2019-11-20T08:15:58Z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